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15" windowWidth="19215" windowHeight="5745" activeTab="1"/>
  </bookViews>
  <sheets>
    <sheet name="Souhrn exportu" sheetId="1" r:id="rId1"/>
    <sheet name="2022-2023" sheetId="2" r:id="rId2"/>
    <sheet name="2021-2022" sheetId="3" r:id="rId3"/>
    <sheet name="2020-2021" sheetId="4" r:id="rId4"/>
    <sheet name="2019-2020" sheetId="5" r:id="rId5"/>
    <sheet name="2019-2020 jen rány" sheetId="6" r:id="rId6"/>
    <sheet name="2018-2019" sheetId="7" r:id="rId7"/>
    <sheet name="2018-2019 jen rány" sheetId="8" r:id="rId8"/>
    <sheet name="2017-2018" sheetId="9" r:id="rId9"/>
  </sheets>
  <definedNames/>
  <calcPr fullCalcOnLoad="1"/>
</workbook>
</file>

<file path=xl/comments2.xml><?xml version="1.0" encoding="utf-8"?>
<comments xmlns="http://schemas.openxmlformats.org/spreadsheetml/2006/main">
  <authors>
    <author>Petr Brňák</author>
  </authors>
  <commentList>
    <comment ref="V3" authorId="0">
      <text>
        <r>
          <rPr>
            <sz val="11"/>
            <color indexed="8"/>
            <rFont val="Helvetica Neue"/>
            <family val="0"/>
          </rPr>
          <t>Petr Brňák:
Pořadí nutno upravit vzorec dle skutečnosti na závěr</t>
        </r>
      </text>
    </comment>
  </commentList>
</comments>
</file>

<file path=xl/comments3.xml><?xml version="1.0" encoding="utf-8"?>
<comments xmlns="http://schemas.openxmlformats.org/spreadsheetml/2006/main">
  <authors>
    <author>Petr Brňák</author>
  </authors>
  <commentList>
    <comment ref="V4" authorId="0">
      <text>
        <r>
          <rPr>
            <sz val="11"/>
            <color indexed="8"/>
            <rFont val="Helvetica Neue"/>
            <family val="0"/>
          </rPr>
          <t>Petr Brňák:
Pořadí nutno upravit vzorec dle skutečnosti na závěr</t>
        </r>
      </text>
    </comment>
  </commentList>
</comments>
</file>

<file path=xl/sharedStrings.xml><?xml version="1.0" encoding="utf-8"?>
<sst xmlns="http://schemas.openxmlformats.org/spreadsheetml/2006/main" count="3751" uniqueCount="174">
  <si>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</si>
  <si>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</si>
  <si>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</si>
  <si>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</si>
  <si>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2022-2023</t>
  </si>
  <si>
    <t>Tabulka 1</t>
  </si>
  <si>
    <t>Celkový přehled výsledků</t>
  </si>
  <si>
    <t>OpenGolfTour Indoor 2022 - 2023</t>
  </si>
  <si>
    <t>Datum</t>
  </si>
  <si>
    <t>HCP</t>
  </si>
  <si>
    <t>11/27/22</t>
  </si>
  <si>
    <t>4/12/22</t>
  </si>
  <si>
    <t>11/12/22</t>
  </si>
  <si>
    <t>1/8/23</t>
  </si>
  <si>
    <t>1/15/23</t>
  </si>
  <si>
    <t>1/22/23</t>
  </si>
  <si>
    <t>Turnaj</t>
  </si>
  <si>
    <t>Bay Harbour</t>
  </si>
  <si>
    <t>Parkland</t>
  </si>
  <si>
    <t>The Heather</t>
  </si>
  <si>
    <t>Myrtle Beach</t>
  </si>
  <si>
    <t>Shady Dunes</t>
  </si>
  <si>
    <t>Huzhou Hot Spring</t>
  </si>
  <si>
    <t>Kynžvart</t>
  </si>
  <si>
    <t>Casa de Campo links</t>
  </si>
  <si>
    <t>Old Palm</t>
  </si>
  <si>
    <t>Tuscany Reserve</t>
  </si>
  <si>
    <t>Nine Dragons</t>
  </si>
  <si>
    <t>Konopiště Radecký</t>
  </si>
  <si>
    <t>Venetian</t>
  </si>
  <si>
    <t>Spyglass Hill</t>
  </si>
  <si>
    <t>Pebble Beach</t>
  </si>
  <si>
    <t>Teeth of the Dog</t>
  </si>
  <si>
    <t>Best 9 scores</t>
  </si>
  <si>
    <t>Pořadí</t>
  </si>
  <si>
    <t>best 9</t>
  </si>
  <si>
    <t>best 10</t>
  </si>
  <si>
    <t>overall průměr (protože já jednou chyběl)</t>
  </si>
  <si>
    <t>Kasík Helmut</t>
  </si>
  <si>
    <t>Špaček Dan</t>
  </si>
  <si>
    <t>Staněk Libor</t>
  </si>
  <si>
    <t>Svoboda Pavel</t>
  </si>
  <si>
    <t>Škoda Petr</t>
  </si>
  <si>
    <t>Brňák Petr</t>
  </si>
  <si>
    <t>Břicháček Petr</t>
  </si>
  <si>
    <t>Dědeček Richard</t>
  </si>
  <si>
    <t>Fejtek Martin</t>
  </si>
  <si>
    <t>Fila Albert</t>
  </si>
  <si>
    <t>LFC</t>
  </si>
  <si>
    <t>Fiala Kamil</t>
  </si>
  <si>
    <t>Kočová Jana</t>
  </si>
  <si>
    <t>Molnár Jan</t>
  </si>
  <si>
    <t>Skála Patrik</t>
  </si>
  <si>
    <t>Stinka Petr</t>
  </si>
  <si>
    <t>Filip Jiří st.</t>
  </si>
  <si>
    <t>Ksandrová Kateřina</t>
  </si>
  <si>
    <t>Renč Tomáš</t>
  </si>
  <si>
    <t>Satke David</t>
  </si>
  <si>
    <t>Řehák Vladimír</t>
  </si>
  <si>
    <t>Filip Jiří ml.</t>
  </si>
  <si>
    <t>Ingala Luděk</t>
  </si>
  <si>
    <t>Kaplan Miroslav</t>
  </si>
  <si>
    <t>Palát Jiří</t>
  </si>
  <si>
    <t>Uma Stanislav</t>
  </si>
  <si>
    <t>Bareš Jakub</t>
  </si>
  <si>
    <t>Hrubeš Jan</t>
  </si>
  <si>
    <t>Chaloupek Zdeněk</t>
  </si>
  <si>
    <t>Napoleonová Kristýna</t>
  </si>
  <si>
    <t>Blecha Petr</t>
  </si>
  <si>
    <t>Hampl Karel</t>
  </si>
  <si>
    <t>Diviš Michal</t>
  </si>
  <si>
    <t>Polesná Markéta</t>
  </si>
  <si>
    <t>Skřivánková Zuzana</t>
  </si>
  <si>
    <t>Polesný Jiří</t>
  </si>
  <si>
    <t>Nižaradze Petr</t>
  </si>
  <si>
    <t>Krása Jakub</t>
  </si>
  <si>
    <t>Krása Martin</t>
  </si>
  <si>
    <t>Kostková Daniela</t>
  </si>
  <si>
    <t>Paclt David</t>
  </si>
  <si>
    <t>Truksa Vítězslav</t>
  </si>
  <si>
    <t>Rutterle Miloslav</t>
  </si>
  <si>
    <t>Bareš Miroslav</t>
  </si>
  <si>
    <t>Vršecký Jan</t>
  </si>
  <si>
    <t>Grňa Martin</t>
  </si>
  <si>
    <t>Gregov Robert</t>
  </si>
  <si>
    <t>Kešner Josef</t>
  </si>
  <si>
    <t>Šimůnek Jiří</t>
  </si>
  <si>
    <t>Vrátný Ondřej</t>
  </si>
  <si>
    <t>Molnárová Monika</t>
  </si>
  <si>
    <t>Plesník Tomáš</t>
  </si>
  <si>
    <t>Goetz Michal</t>
  </si>
  <si>
    <t>Paroulek Petr</t>
  </si>
  <si>
    <t>Michal Petr</t>
  </si>
  <si>
    <t>Bruner Josef</t>
  </si>
  <si>
    <t>Mašková Jana</t>
  </si>
  <si>
    <t>Koval Otto</t>
  </si>
  <si>
    <t>Wojdyla Martin</t>
  </si>
  <si>
    <t>Štok Pavel</t>
  </si>
  <si>
    <t>N/A</t>
  </si>
  <si>
    <t>Janků Miroslava</t>
  </si>
  <si>
    <t>Lippertová Vendulka</t>
  </si>
  <si>
    <t>Ba Doudou</t>
  </si>
  <si>
    <t>Severin Lubomír</t>
  </si>
  <si>
    <t>Alexa Jan</t>
  </si>
  <si>
    <t>Novák Pavel</t>
  </si>
  <si>
    <t xml:space="preserve">Valenta Michal </t>
  </si>
  <si>
    <t>Severinová</t>
  </si>
  <si>
    <t>Průšová</t>
  </si>
  <si>
    <t>David Martin</t>
  </si>
  <si>
    <t>Franěk Jan</t>
  </si>
  <si>
    <t>Hušek Michal</t>
  </si>
  <si>
    <t>Jednotlivé turnaje</t>
  </si>
  <si>
    <t>jméno</t>
  </si>
  <si>
    <t>datum</t>
  </si>
  <si>
    <t>hřiště</t>
  </si>
  <si>
    <t>rány</t>
  </si>
  <si>
    <t>par hřiště</t>
  </si>
  <si>
    <t>netto</t>
  </si>
  <si>
    <t>body</t>
  </si>
  <si>
    <t>new HCP</t>
  </si>
  <si>
    <t>HCP max 36</t>
  </si>
  <si>
    <t>Valenta Michal</t>
  </si>
  <si>
    <t>12/18/22</t>
  </si>
  <si>
    <t xml:space="preserve">Severinová </t>
  </si>
  <si>
    <t>Hušek  Michal</t>
  </si>
  <si>
    <t>Dolejš Martin</t>
  </si>
  <si>
    <t>2021-2022</t>
  </si>
  <si>
    <t>OpenGolfTour Indoor 2021 - 2022</t>
  </si>
  <si>
    <t>Aurell Frederik</t>
  </si>
  <si>
    <t>Zago Gianluca</t>
  </si>
  <si>
    <t>Della Pitra Diego</t>
  </si>
  <si>
    <t>DNF</t>
  </si>
  <si>
    <t>2020-2021</t>
  </si>
  <si>
    <t>OpenGolfTour Indoor 2020 - 2021</t>
  </si>
  <si>
    <t>Best 8 scores</t>
  </si>
  <si>
    <t>Hrubeš Jan / 2</t>
  </si>
  <si>
    <t>Rutterle Miroslav</t>
  </si>
  <si>
    <t>2019-2020</t>
  </si>
  <si>
    <t>OpenGolfTour Indoor 2019 - 2020</t>
  </si>
  <si>
    <t>max hcp je 36, tedy 18 herní</t>
  </si>
  <si>
    <t>Huzhou Hot Springs</t>
  </si>
  <si>
    <t>OldPalm</t>
  </si>
  <si>
    <t>2019-2020 jen rány</t>
  </si>
  <si>
    <t>Průměr na Best 8 kol</t>
  </si>
  <si>
    <t>2018-2019</t>
  </si>
  <si>
    <t>OpenGolfTour Indoor 2018 - 2019</t>
  </si>
  <si>
    <t>Provisional</t>
  </si>
  <si>
    <t>Konečné pořadí</t>
  </si>
  <si>
    <t>Kabele Tomáš</t>
  </si>
  <si>
    <t>Svoboda Josef Václav</t>
  </si>
  <si>
    <t>Brzybohatá Pavla</t>
  </si>
  <si>
    <t>Cosentino Luigi</t>
  </si>
  <si>
    <t>Bayerová Radka</t>
  </si>
  <si>
    <t>Kerhartová Světlana</t>
  </si>
  <si>
    <t>hcp 5,6</t>
  </si>
  <si>
    <t>Filip Jiří</t>
  </si>
  <si>
    <t>hcp 11,2</t>
  </si>
  <si>
    <t>Pozn.: max hcp je 36</t>
  </si>
  <si>
    <t>Bíba Jiří</t>
  </si>
  <si>
    <t>2018-2019 jen rány</t>
  </si>
  <si>
    <t>Provisional součet ran</t>
  </si>
  <si>
    <t>průměrně ran na kolo</t>
  </si>
  <si>
    <t>Turnajů</t>
  </si>
  <si>
    <t>průměr nejlepších 8 kol</t>
  </si>
  <si>
    <t>2017-2018</t>
  </si>
  <si>
    <t>OpenGolfTour Indoor 2017 - 2018</t>
  </si>
  <si>
    <t>jen čisté rány bez HCP</t>
  </si>
  <si>
    <t>Best 7 scores</t>
  </si>
  <si>
    <t>Panáček Petr</t>
  </si>
  <si>
    <t>Skála Jan</t>
  </si>
  <si>
    <t>Na jamce 8 je x10, tedy špatně nastaveno - automatické zvednutí, není tedy na rány</t>
  </si>
  <si>
    <t>Casa de Campo</t>
  </si>
  <si>
    <t>Konopiště d´Este</t>
  </si>
  <si>
    <t>Konopiště dÉste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</si>
</sst>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 &quot;* #,##0.0&quot;    &quot;;&quot;-&quot;* #,##0.0&quot;    &quot;;&quot; &quot;* &quot;-&quot;??&quot;    &quot;"/>
    <numFmt numFmtId="166" formatCode="mmm/yyyy"/>
  </numFmts>
  <fonts count="28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u val="single"/>
      <sz val="12"/>
      <color indexed="11"/>
      <name val="Calibri"/>
      <family val="0"/>
    </font>
    <font>
      <b/>
      <sz val="11"/>
      <color indexed="8"/>
      <name val="Calibri"/>
      <family val="0"/>
    </font>
    <font>
      <sz val="11"/>
      <color indexed="18"/>
      <name val="Calibri"/>
      <family val="0"/>
    </font>
    <font>
      <u val="single"/>
      <sz val="11"/>
      <color indexed="11"/>
      <name val="Calibri"/>
      <family val="0"/>
    </font>
    <font>
      <b/>
      <sz val="18"/>
      <color indexed="12"/>
      <name val="Helvetica Neue"/>
      <family val="2"/>
    </font>
    <font>
      <b/>
      <sz val="15"/>
      <color indexed="12"/>
      <name val="Helvetica Neue"/>
      <family val="2"/>
    </font>
    <font>
      <b/>
      <sz val="13"/>
      <color indexed="12"/>
      <name val="Helvetica Neue"/>
      <family val="2"/>
    </font>
    <font>
      <b/>
      <sz val="11"/>
      <color indexed="12"/>
      <name val="Helvetica Neue"/>
      <family val="2"/>
    </font>
    <font>
      <sz val="11"/>
      <color indexed="21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3"/>
      <name val="Helvetica Neue"/>
      <family val="2"/>
    </font>
    <font>
      <sz val="11"/>
      <color indexed="18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3"/>
      <name val="Helvetica Neue"/>
      <family val="2"/>
    </font>
    <font>
      <sz val="8"/>
      <name val="Calibri"/>
      <family val="0"/>
    </font>
    <font>
      <b/>
      <sz val="14"/>
      <color indexed="8"/>
      <name val="Calibri"/>
      <family val="2"/>
    </font>
    <font>
      <b/>
      <sz val="14"/>
      <color indexed="1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8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4" borderId="8" applyNumberFormat="0" applyAlignment="0" applyProtection="0"/>
    <xf numFmtId="0" fontId="16" fillId="4" borderId="9" applyNumberFormat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17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19" borderId="15" xfId="0" applyNumberFormat="1" applyFont="1" applyFill="1" applyBorder="1" applyAlignment="1">
      <alignment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0" fillId="19" borderId="14" xfId="0" applyNumberFormat="1" applyFont="1" applyFill="1" applyBorder="1" applyAlignment="1">
      <alignment wrapText="1"/>
    </xf>
    <xf numFmtId="49" fontId="0" fillId="19" borderId="6" xfId="0" applyNumberFormat="1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164" fontId="0" fillId="3" borderId="1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13" borderId="17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20" borderId="17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20" borderId="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4" fontId="0" fillId="0" borderId="2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20" borderId="1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13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0" fontId="0" fillId="19" borderId="6" xfId="0" applyFont="1" applyFill="1" applyBorder="1" applyAlignment="1">
      <alignment/>
    </xf>
    <xf numFmtId="49" fontId="0" fillId="19" borderId="6" xfId="0" applyNumberFormat="1" applyFont="1" applyFill="1" applyBorder="1" applyAlignment="1">
      <alignment/>
    </xf>
    <xf numFmtId="165" fontId="0" fillId="19" borderId="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8" borderId="29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9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10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49" fontId="0" fillId="19" borderId="15" xfId="0" applyNumberFormat="1" applyFill="1" applyBorder="1" applyAlignment="1">
      <alignment wrapText="1"/>
    </xf>
    <xf numFmtId="14" fontId="0" fillId="0" borderId="34" xfId="0" applyNumberFormat="1" applyFont="1" applyBorder="1" applyAlignment="1">
      <alignment/>
    </xf>
    <xf numFmtId="49" fontId="0" fillId="19" borderId="35" xfId="0" applyNumberFormat="1" applyFill="1" applyBorder="1" applyAlignment="1">
      <alignment wrapText="1"/>
    </xf>
    <xf numFmtId="49" fontId="0" fillId="0" borderId="6" xfId="0" applyNumberFormat="1" applyBorder="1" applyAlignment="1">
      <alignment/>
    </xf>
    <xf numFmtId="14" fontId="0" fillId="0" borderId="36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164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14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rgb="FF006100"/>
      </font>
      <fill>
        <patternFill patternType="solid">
          <fgColor indexed="19"/>
          <bgColor indexed="20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9CC2E5"/>
      <rgbColor rgb="00F7CAAC"/>
      <rgbColor rgb="00FFCC99"/>
      <rgbColor rgb="00FFDF7F"/>
      <rgbColor rgb="00FF2600"/>
      <rgbColor rgb="00000000"/>
      <rgbColor rgb="00C6EFCE"/>
      <rgbColor rgb="00006100"/>
      <rgbColor rgb="00F4B083"/>
      <rgbColor rgb="00FFE598"/>
      <rgbColor rgb="00BFBFBF"/>
      <rgbColor rgb="00FFD96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1" sqref="A1"/>
    </sheetView>
  </sheetViews>
  <sheetFormatPr defaultColWidth="10.00390625" defaultRowHeight="12.75" customHeight="1"/>
  <cols>
    <col min="1" max="1" width="2.00390625" style="0" customWidth="1"/>
    <col min="2" max="4" width="30.57421875" style="0" customWidth="1"/>
  </cols>
  <sheetData>
    <row r="3" spans="2:4" ht="49.5" customHeight="1">
      <c r="B3" s="115" t="s">
        <v>0</v>
      </c>
      <c r="C3" s="116"/>
      <c r="D3" s="116"/>
    </row>
    <row r="7" spans="2:4" ht="18.75">
      <c r="B7" s="1" t="s">
        <v>1</v>
      </c>
      <c r="C7" s="1" t="s">
        <v>2</v>
      </c>
      <c r="D7" s="1" t="s">
        <v>3</v>
      </c>
    </row>
    <row r="9" spans="2:4" ht="15.75">
      <c r="B9" s="2" t="s">
        <v>4</v>
      </c>
      <c r="C9" s="2"/>
      <c r="D9" s="2"/>
    </row>
    <row r="10" spans="2:4" ht="15.75">
      <c r="B10" s="3"/>
      <c r="C10" s="3" t="s">
        <v>5</v>
      </c>
      <c r="D10" s="4" t="s">
        <v>4</v>
      </c>
    </row>
    <row r="11" spans="2:4" ht="15.75">
      <c r="B11" s="2" t="s">
        <v>126</v>
      </c>
      <c r="C11" s="2"/>
      <c r="D11" s="2"/>
    </row>
    <row r="12" spans="2:4" ht="15.75">
      <c r="B12" s="3"/>
      <c r="C12" s="3" t="s">
        <v>5</v>
      </c>
      <c r="D12" s="4" t="s">
        <v>126</v>
      </c>
    </row>
    <row r="13" spans="2:4" ht="15.75">
      <c r="B13" s="2" t="s">
        <v>132</v>
      </c>
      <c r="C13" s="2"/>
      <c r="D13" s="2"/>
    </row>
    <row r="14" spans="2:4" ht="15.75">
      <c r="B14" s="3"/>
      <c r="C14" s="3" t="s">
        <v>5</v>
      </c>
      <c r="D14" s="4" t="s">
        <v>132</v>
      </c>
    </row>
    <row r="15" spans="2:4" ht="15.75">
      <c r="B15" s="2" t="s">
        <v>137</v>
      </c>
      <c r="C15" s="2"/>
      <c r="D15" s="2"/>
    </row>
    <row r="16" spans="2:4" ht="15.75">
      <c r="B16" s="3"/>
      <c r="C16" s="3" t="s">
        <v>5</v>
      </c>
      <c r="D16" s="4" t="s">
        <v>137</v>
      </c>
    </row>
    <row r="17" spans="2:4" ht="15.75">
      <c r="B17" s="2" t="s">
        <v>142</v>
      </c>
      <c r="C17" s="2"/>
      <c r="D17" s="2"/>
    </row>
    <row r="18" spans="2:4" ht="15.75">
      <c r="B18" s="3"/>
      <c r="C18" s="3" t="s">
        <v>5</v>
      </c>
      <c r="D18" s="4" t="s">
        <v>142</v>
      </c>
    </row>
    <row r="19" spans="2:4" ht="15.75">
      <c r="B19" s="2" t="s">
        <v>144</v>
      </c>
      <c r="C19" s="2"/>
      <c r="D19" s="2"/>
    </row>
    <row r="20" spans="2:4" ht="15.75">
      <c r="B20" s="3"/>
      <c r="C20" s="3" t="s">
        <v>5</v>
      </c>
      <c r="D20" s="4" t="s">
        <v>144</v>
      </c>
    </row>
    <row r="21" spans="2:4" ht="15.75">
      <c r="B21" s="2" t="s">
        <v>159</v>
      </c>
      <c r="C21" s="2"/>
      <c r="D21" s="2"/>
    </row>
    <row r="22" spans="2:4" ht="15.75">
      <c r="B22" s="3"/>
      <c r="C22" s="3" t="s">
        <v>5</v>
      </c>
      <c r="D22" s="4" t="s">
        <v>159</v>
      </c>
    </row>
    <row r="23" spans="2:4" ht="15.75">
      <c r="B23" s="2" t="s">
        <v>164</v>
      </c>
      <c r="C23" s="2"/>
      <c r="D23" s="2"/>
    </row>
    <row r="24" spans="2:4" ht="15.75">
      <c r="B24" s="3"/>
      <c r="C24" s="3" t="s">
        <v>5</v>
      </c>
      <c r="D24" s="4" t="s">
        <v>164</v>
      </c>
    </row>
  </sheetData>
  <sheetProtection/>
  <mergeCells count="1">
    <mergeCell ref="B3:D3"/>
  </mergeCells>
  <hyperlinks>
    <hyperlink ref="D10" location="'2022-2023'!R1C1" display="2022-2023"/>
    <hyperlink ref="D12" location="'2021-2022'!R1C1" display="2021-2022"/>
    <hyperlink ref="D14" location="'2020-2021'!R1C1" display="2020-2021"/>
    <hyperlink ref="D16" location="'2019-2020'!R1C1" display="2019-2020"/>
    <hyperlink ref="D18" location="'2019-2020 jen rány'!R1C1" display="2019-2020 jen rány"/>
    <hyperlink ref="D20" location="'2018-2019'!R1C1" display="2018-2019"/>
    <hyperlink ref="D22" location="'2018-2019 jen rány'!R1C1" display="2018-2019 jen rány"/>
    <hyperlink ref="D24" location="'2017-2018'!R1C1" display="2017-2018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5"/>
  <sheetViews>
    <sheetView showGridLines="0" tabSelected="1" zoomScalePageLayoutView="0" workbookViewId="0" topLeftCell="I1">
      <selection activeCell="A12" sqref="A12:IV12"/>
    </sheetView>
  </sheetViews>
  <sheetFormatPr defaultColWidth="8.8515625" defaultRowHeight="14.25" customHeight="1"/>
  <cols>
    <col min="1" max="1" width="5.00390625" style="5" customWidth="1"/>
    <col min="2" max="2" width="19.7109375" style="5" customWidth="1"/>
    <col min="3" max="3" width="13.421875" style="5" customWidth="1"/>
    <col min="4" max="4" width="14.7109375" style="5" customWidth="1"/>
    <col min="5" max="5" width="11.421875" style="5" customWidth="1"/>
    <col min="6" max="6" width="10.8515625" style="5" customWidth="1"/>
    <col min="7" max="7" width="9.7109375" style="5" customWidth="1"/>
    <col min="8" max="8" width="10.140625" style="5" customWidth="1"/>
    <col min="9" max="11" width="9.140625" style="5" customWidth="1"/>
    <col min="12" max="12" width="12.421875" style="5" customWidth="1"/>
    <col min="13" max="13" width="10.8515625" style="5" customWidth="1"/>
    <col min="14" max="14" width="11.140625" style="5" customWidth="1"/>
    <col min="15" max="16" width="10.7109375" style="5" customWidth="1"/>
    <col min="17" max="17" width="11.28125" style="5" customWidth="1"/>
    <col min="18" max="18" width="9.140625" style="5" customWidth="1"/>
    <col min="19" max="21" width="9.421875" style="5" customWidth="1"/>
    <col min="22" max="23" width="8.8515625" style="5" customWidth="1"/>
    <col min="24" max="26" width="8.8515625" style="5" hidden="1" customWidth="1"/>
    <col min="27" max="28" width="8.8515625" style="5" customWidth="1"/>
    <col min="29" max="16384" width="8.8515625" style="5" customWidth="1"/>
  </cols>
  <sheetData>
    <row r="1" spans="1:27" ht="13.5" customHeight="1">
      <c r="A1" s="6" t="s">
        <v>6</v>
      </c>
      <c r="B1" s="7"/>
      <c r="C1" s="7"/>
      <c r="D1" s="6" t="s">
        <v>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3.5" customHeight="1">
      <c r="A2" s="10"/>
      <c r="B2" s="11" t="s">
        <v>8</v>
      </c>
      <c r="C2" s="11" t="s">
        <v>9</v>
      </c>
      <c r="D2" s="12">
        <v>44885</v>
      </c>
      <c r="E2" s="13" t="s">
        <v>10</v>
      </c>
      <c r="F2" s="12" t="s">
        <v>11</v>
      </c>
      <c r="G2" s="12" t="s">
        <v>12</v>
      </c>
      <c r="H2" s="12">
        <v>44913</v>
      </c>
      <c r="I2" s="12" t="s">
        <v>13</v>
      </c>
      <c r="J2" s="11" t="s">
        <v>14</v>
      </c>
      <c r="K2" s="12" t="s">
        <v>15</v>
      </c>
      <c r="L2" s="12">
        <v>44955</v>
      </c>
      <c r="M2" s="12">
        <v>44962</v>
      </c>
      <c r="N2" s="12">
        <v>44969</v>
      </c>
      <c r="O2" s="12">
        <v>44976</v>
      </c>
      <c r="P2" s="12">
        <v>154555</v>
      </c>
      <c r="Q2" s="12">
        <v>44990</v>
      </c>
      <c r="R2" s="12"/>
      <c r="S2" s="12"/>
      <c r="T2" s="99"/>
      <c r="U2" s="14"/>
      <c r="V2" s="15"/>
      <c r="W2" s="8"/>
      <c r="X2" s="8"/>
      <c r="Y2" s="8"/>
      <c r="Z2" s="8"/>
      <c r="AA2" s="8"/>
    </row>
    <row r="3" spans="1:27" ht="42.75" customHeight="1">
      <c r="A3" s="10"/>
      <c r="B3" s="16" t="s">
        <v>16</v>
      </c>
      <c r="C3" s="17"/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26</v>
      </c>
      <c r="M3" s="18" t="s">
        <v>27</v>
      </c>
      <c r="N3" s="18" t="s">
        <v>28</v>
      </c>
      <c r="O3" s="18" t="s">
        <v>29</v>
      </c>
      <c r="P3" s="18" t="s">
        <v>30</v>
      </c>
      <c r="Q3" s="18" t="s">
        <v>31</v>
      </c>
      <c r="R3" s="18" t="s">
        <v>32</v>
      </c>
      <c r="S3" s="98" t="s">
        <v>25</v>
      </c>
      <c r="T3" s="100" t="s">
        <v>172</v>
      </c>
      <c r="U3" s="19" t="s">
        <v>33</v>
      </c>
      <c r="V3" s="20" t="s">
        <v>34</v>
      </c>
      <c r="W3" s="20" t="s">
        <v>34</v>
      </c>
      <c r="X3" s="21" t="s">
        <v>35</v>
      </c>
      <c r="Y3" s="21" t="s">
        <v>36</v>
      </c>
      <c r="Z3" s="21" t="s">
        <v>37</v>
      </c>
      <c r="AA3" s="8"/>
    </row>
    <row r="4" spans="1:27" ht="13.5" customHeight="1">
      <c r="A4" s="10"/>
      <c r="B4" s="22" t="s">
        <v>38</v>
      </c>
      <c r="C4" s="23">
        <v>11</v>
      </c>
      <c r="D4" s="24">
        <f>VLOOKUP(B4,$B$79:$J$98,8,FALSE)</f>
        <v>-2</v>
      </c>
      <c r="E4" s="24">
        <f>VLOOKUP(B4,$B$99:$J$112,8,FALSE)</f>
        <v>2</v>
      </c>
      <c r="F4" s="24">
        <f>VLOOKUP(B4,$B$113:$J$130,8,FALSE)</f>
        <v>-6</v>
      </c>
      <c r="G4" s="24">
        <f>VLOOKUP(B4,$B$131:$J$146,8,FALSE)</f>
        <v>-4</v>
      </c>
      <c r="H4" s="24">
        <f>VLOOKUP(B4,$B$151:$J$164,8,FALSE)</f>
        <v>-6</v>
      </c>
      <c r="I4" s="24">
        <f>VLOOKUP(B4,$B$165:$J$180,8,FALSE)</f>
        <v>-6</v>
      </c>
      <c r="J4" s="24">
        <f>VLOOKUP(B4,$B$182:$J$200,8,FALSE)</f>
        <v>-2</v>
      </c>
      <c r="K4" s="24">
        <f>VLOOKUP(B4,$B$201:$J$211,8,FALSE)</f>
        <v>-11</v>
      </c>
      <c r="L4" s="24">
        <f>VLOOKUP(B4,$B$212:$J$225,8,FALSE)</f>
        <v>-5</v>
      </c>
      <c r="M4" s="24">
        <f>VLOOKUP(B4,$B$226:$J$240,8,FALSE)</f>
        <v>-3</v>
      </c>
      <c r="N4" s="24">
        <f>VLOOKUP(B4,$B$241:$J$260,8,FALSE)</f>
        <v>-2</v>
      </c>
      <c r="O4" s="24">
        <f>VLOOKUP(B4,$B$261:$J$271,8,FALSE)</f>
        <v>6</v>
      </c>
      <c r="P4" s="24">
        <f>VLOOKUP(B4,$B$272:$J$284,8,FALSE)</f>
        <v>0</v>
      </c>
      <c r="Q4" s="24">
        <f>VLOOKUP(B4,$B$285:$J$300,8,FALSE)</f>
        <v>-2</v>
      </c>
      <c r="R4" s="25">
        <f>VLOOKUP(B4,$B$301:$J$308,8,FALSE)</f>
        <v>-5</v>
      </c>
      <c r="S4" s="25">
        <f>VLOOKUP(B4,$B$309:$J$313,8,FALSE)</f>
        <v>-1</v>
      </c>
      <c r="T4" s="25">
        <f>VLOOKUP(B4,$B$314:$J$333,8,FALSE)</f>
        <v>-5</v>
      </c>
      <c r="U4" s="26">
        <f>SUM(LARGE(D4:S4,1))+SUM(LARGE(D4:S4,2))+SUM(LARGE(D4:S4,3))+SUM(LARGE(D4:S4,4))+SUM(LARGE(D4:S4,5))+SUM(LARGE(D4:S4,6))+SUM(LARGE(D4:S4,7))+SUM(LARGE(D4:S4,8))+SUM(LARGE(D4:S4,9))</f>
        <v>-4</v>
      </c>
      <c r="V4" s="8">
        <f>RANK(U4,($U$4,$U$6,$U$12,$U$14,$U$16:$U$17,$U$19,$U$24,$U$31,$U$46,$U$51))</f>
        <v>5</v>
      </c>
      <c r="W4" s="118">
        <v>5</v>
      </c>
      <c r="X4" s="8"/>
      <c r="Y4" s="8"/>
      <c r="Z4" s="8"/>
      <c r="AA4" s="8"/>
    </row>
    <row r="5" spans="1:27" ht="13.5" customHeight="1">
      <c r="A5" s="10"/>
      <c r="B5" s="22" t="s">
        <v>39</v>
      </c>
      <c r="C5" s="23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8"/>
      <c r="W5" s="118"/>
      <c r="X5" s="8"/>
      <c r="Y5" s="8"/>
      <c r="Z5" s="8"/>
      <c r="AA5" s="8"/>
    </row>
    <row r="6" spans="1:27" ht="13.5" customHeight="1">
      <c r="A6" s="10"/>
      <c r="B6" s="22" t="s">
        <v>40</v>
      </c>
      <c r="C6" s="23">
        <v>2.9</v>
      </c>
      <c r="D6" s="24">
        <f>VLOOKUP(B6,$B$79:$J$98,8,FALSE)</f>
        <v>-8</v>
      </c>
      <c r="E6" s="24">
        <f>VLOOKUP(B6,$B$99:$J$112,8,FALSE)</f>
        <v>1</v>
      </c>
      <c r="F6" s="24">
        <f>VLOOKUP(B6,$B$113:$J$130,8,FALSE)</f>
        <v>-5</v>
      </c>
      <c r="G6" s="24">
        <f>VLOOKUP(B6,$B$131:$J$146,8,FALSE)</f>
        <v>2</v>
      </c>
      <c r="H6" s="25"/>
      <c r="I6" s="24">
        <f>VLOOKUP(B6,$B$165:$J$180,8,FALSE)</f>
        <v>-6</v>
      </c>
      <c r="J6" s="24">
        <f>VLOOKUP(B6,$B$182:$J$200,8,FALSE)</f>
        <v>-1</v>
      </c>
      <c r="K6" s="24">
        <f>VLOOKUP(B6,$B$201:$J$211,8,FALSE)</f>
        <v>-2</v>
      </c>
      <c r="L6" s="24">
        <f>VLOOKUP(B6,$B$212:$J$225,8,FALSE)</f>
        <v>-3</v>
      </c>
      <c r="M6" s="25"/>
      <c r="N6" s="24">
        <f>VLOOKUP(B6,$B$241:$J$260,8,FALSE)</f>
        <v>-2</v>
      </c>
      <c r="O6" s="24">
        <f>VLOOKUP(B6,$B$261:$J$271,8,FALSE)</f>
        <v>-3</v>
      </c>
      <c r="P6" s="24">
        <f>VLOOKUP(B6,$B$272:$J$284,8,FALSE)</f>
        <v>3</v>
      </c>
      <c r="Q6" s="24">
        <f>VLOOKUP(B6,$B$285:$J$300,8,FALSE)</f>
        <v>-6</v>
      </c>
      <c r="R6" s="25">
        <f>VLOOKUP(B6,$B$301:$J$308,8,FALSE)</f>
        <v>1</v>
      </c>
      <c r="S6" s="25"/>
      <c r="T6" s="25"/>
      <c r="U6" s="26">
        <f>SUM(LARGE(D6:S6,1))+SUM(LARGE(D6:S6,2))+SUM(LARGE(D6:S6,3))+SUM(LARGE(D6:S6,4))+SUM(LARGE(D6:S6,5))+SUM(LARGE(D6:S6,6))+SUM(LARGE(D6:S6,7))+SUM(LARGE(D6:S6,8))+SUM(LARGE(D6:S6,9))</f>
        <v>-4</v>
      </c>
      <c r="V6" s="8">
        <f>RANK(U6,($U$4,$U$6,$U$12,$U$14,$U$16:$U$17,$U$19,$U$24,$U$31,$U$46,$U$51))</f>
        <v>5</v>
      </c>
      <c r="W6" s="118">
        <v>5</v>
      </c>
      <c r="X6" s="8"/>
      <c r="Y6" s="8"/>
      <c r="Z6" s="8"/>
      <c r="AA6" s="8"/>
    </row>
    <row r="7" spans="1:27" ht="13.5" customHeight="1">
      <c r="A7" s="10"/>
      <c r="B7" s="22" t="s">
        <v>41</v>
      </c>
      <c r="C7" s="23">
        <v>8.2</v>
      </c>
      <c r="D7" s="24">
        <f>VLOOKUP(B7,$B$79:$J$98,8,FALSE)</f>
        <v>11</v>
      </c>
      <c r="E7" s="24">
        <f>VLOOKUP(B7,$B$99:$J$112,8,FALSE)</f>
        <v>2</v>
      </c>
      <c r="F7" s="24">
        <f>VLOOKUP(B7,$B$113:$J$130,8,FALSE)</f>
        <v>2</v>
      </c>
      <c r="G7" s="24">
        <f>VLOOKUP(B7,$B$131:$J$146,8,FALSE)</f>
        <v>1</v>
      </c>
      <c r="H7" s="25"/>
      <c r="I7" s="24">
        <f>VLOOKUP(B7,$B$165:$J$180,8,FALSE)</f>
        <v>-5</v>
      </c>
      <c r="J7" s="25"/>
      <c r="K7" s="25"/>
      <c r="L7" s="25"/>
      <c r="M7" s="24">
        <f>VLOOKUP(B7,$B$226:$J$240,8,FALSE)</f>
        <v>-10</v>
      </c>
      <c r="N7" s="25"/>
      <c r="O7" s="24">
        <f>VLOOKUP(B7,$B$261:$J$271,8,FALSE)</f>
        <v>-2</v>
      </c>
      <c r="P7" s="25"/>
      <c r="Q7" s="25"/>
      <c r="R7" s="25">
        <f>VLOOKUP(B7,$B$301:$J$308,8,FALSE)</f>
        <v>-3</v>
      </c>
      <c r="S7" s="25"/>
      <c r="T7" s="25"/>
      <c r="U7" s="26"/>
      <c r="V7" s="8"/>
      <c r="W7" s="8"/>
      <c r="X7" s="8" t="e">
        <f>SUM(LARGE(D7:S7,1))+SUM(LARGE(D7:S7,2))+SUM(LARGE(D7:S7,3))+SUM(LARGE(D7:S7,4))+SUM(LARGE(D7:S7,5))+SUM(LARGE(D7:S7,6))+SUM(LARGE(D7:S7,7))+SUM(LARGE(D7:S7,8))+SUM(LARGE(D7:S7,9))</f>
        <v>#NUM!</v>
      </c>
      <c r="Y7" s="8" t="e">
        <f>SUM(LARGE(D7:S7,1))+SUM(LARGE(D7:S7,2))+SUM(LARGE(D7:S7,3))+SUM(LARGE(D7:S7,4))+SUM(LARGE(D7:S7,5))+SUM(LARGE(D7:S7,6))+SUM(LARGE(D7:S7,7))+SUM(LARGE(D7:S7,8))+SUM(LARGE(D7:S7,9))+SUM(LARGE(D7:S7,10))</f>
        <v>#NUM!</v>
      </c>
      <c r="Z7" s="8">
        <f>AVERAGE(D7:S7)</f>
        <v>-0.5</v>
      </c>
      <c r="AA7" s="8"/>
    </row>
    <row r="8" spans="1:27" ht="13.5" customHeight="1">
      <c r="A8" s="10"/>
      <c r="B8" s="22" t="s">
        <v>42</v>
      </c>
      <c r="C8" s="23">
        <v>18.6</v>
      </c>
      <c r="D8" s="25"/>
      <c r="E8" s="25"/>
      <c r="F8" s="25"/>
      <c r="G8" s="25"/>
      <c r="H8" s="25"/>
      <c r="I8" s="24">
        <f>VLOOKUP(B8,$B$165:$J$180,8,FALSE)</f>
        <v>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8"/>
      <c r="W8" s="8"/>
      <c r="X8" s="8" t="e">
        <f>SUM(LARGE(D8:S8,1))+SUM(LARGE(D8:S8,2))+SUM(LARGE(D8:S8,3))+SUM(LARGE(D8:S8,4))+SUM(LARGE(D8:S8,5))+SUM(LARGE(D8:S8,6))+SUM(LARGE(D8:S8,7))+SUM(LARGE(D8:S8,8))+SUM(LARGE(D8:S8,9))</f>
        <v>#NUM!</v>
      </c>
      <c r="Y8" s="8" t="e">
        <f>SUM(LARGE(D8:S8,1))+SUM(LARGE(D8:S8,2))+SUM(LARGE(D8:S8,3))+SUM(LARGE(D8:S8,4))+SUM(LARGE(D8:S8,5))+SUM(LARGE(D8:S8,6))+SUM(LARGE(D8:S8,7))+SUM(LARGE(D8:S8,8))+SUM(LARGE(D8:S8,9))+SUM(LARGE(D8:S8,10))</f>
        <v>#NUM!</v>
      </c>
      <c r="Z8" s="8">
        <f>AVERAGE(D8:S8)</f>
        <v>5</v>
      </c>
      <c r="AA8" s="8"/>
    </row>
    <row r="9" spans="1:27" ht="13.5" customHeight="1">
      <c r="A9" s="10"/>
      <c r="B9" s="22" t="s">
        <v>43</v>
      </c>
      <c r="C9" s="23">
        <v>14</v>
      </c>
      <c r="D9" s="24">
        <f>VLOOKUP(B9,$B$79:$J$98,8,FALSE)</f>
        <v>-5</v>
      </c>
      <c r="E9" s="24">
        <f>VLOOKUP(B9,$B$99:$J$112,8,FALSE)</f>
        <v>6</v>
      </c>
      <c r="F9" s="24">
        <f>VLOOKUP(B9,$B$113:$J$130,8,FALSE)</f>
        <v>3</v>
      </c>
      <c r="G9" s="24">
        <f>VLOOKUP(B9,$B$131:$J$146,8,FALSE)</f>
        <v>-1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8"/>
      <c r="W9" s="8"/>
      <c r="X9" s="8" t="e">
        <f>SUM(LARGE(D9:S9,1))+SUM(LARGE(D9:S9,2))+SUM(LARGE(D9:S9,3))+SUM(LARGE(D9:S9,4))+SUM(LARGE(D9:S9,5))+SUM(LARGE(D9:S9,6))+SUM(LARGE(D9:S9,7))+SUM(LARGE(D9:S9,8))+SUM(LARGE(D9:S9,9))</f>
        <v>#NUM!</v>
      </c>
      <c r="Y9" s="8" t="e">
        <f>SUM(LARGE(D9:S9,1))+SUM(LARGE(D9:S9,2))+SUM(LARGE(D9:S9,3))+SUM(LARGE(D9:S9,4))+SUM(LARGE(D9:S9,5))+SUM(LARGE(D9:S9,6))+SUM(LARGE(D9:S9,7))+SUM(LARGE(D9:S9,8))+SUM(LARGE(D9:S9,9))+SUM(LARGE(D9:S9,10))</f>
        <v>#NUM!</v>
      </c>
      <c r="Z9" s="8">
        <f>AVERAGE(D9:S9)</f>
        <v>0.75</v>
      </c>
      <c r="AA9" s="8"/>
    </row>
    <row r="10" spans="1:27" ht="13.5" customHeight="1">
      <c r="A10" s="10"/>
      <c r="B10" s="22" t="s">
        <v>44</v>
      </c>
      <c r="C10" s="2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8"/>
      <c r="W10" s="8"/>
      <c r="X10" s="8"/>
      <c r="Y10" s="8"/>
      <c r="Z10" s="8"/>
      <c r="AA10" s="8"/>
    </row>
    <row r="11" spans="1:27" ht="13.5" customHeight="1">
      <c r="A11" s="10"/>
      <c r="B11" s="22" t="s">
        <v>45</v>
      </c>
      <c r="C11" s="23">
        <v>17.8</v>
      </c>
      <c r="D11" s="25"/>
      <c r="E11" s="25"/>
      <c r="F11" s="25"/>
      <c r="G11" s="25"/>
      <c r="H11" s="25"/>
      <c r="I11" s="24">
        <f>VLOOKUP(B11,$B$165:$J$180,8,FALSE)</f>
        <v>-11</v>
      </c>
      <c r="J11" s="24">
        <f>VLOOKUP(B11,$B$182:$J$200,8,FALSE)</f>
        <v>-9</v>
      </c>
      <c r="K11" s="25"/>
      <c r="L11" s="24">
        <f>VLOOKUP(B11,$B$212:$J$225,8,FALSE)</f>
        <v>-13</v>
      </c>
      <c r="M11" s="25"/>
      <c r="N11" s="24">
        <f>VLOOKUP(B11,$B$241:$J$260,8,FALSE)</f>
        <v>-3</v>
      </c>
      <c r="O11" s="24">
        <f>VLOOKUP(B11,$B$261:$J$271,8,FALSE)</f>
        <v>-10</v>
      </c>
      <c r="P11" s="25"/>
      <c r="Q11" s="25"/>
      <c r="R11" s="25"/>
      <c r="S11" s="25"/>
      <c r="T11" s="25"/>
      <c r="U11" s="26"/>
      <c r="V11" s="8"/>
      <c r="W11" s="8"/>
      <c r="X11" s="8"/>
      <c r="Y11" s="8"/>
      <c r="Z11" s="8"/>
      <c r="AA11" s="8"/>
    </row>
    <row r="12" spans="1:27" ht="13.5" customHeight="1">
      <c r="A12" s="10"/>
      <c r="B12" s="22" t="s">
        <v>46</v>
      </c>
      <c r="C12" s="23">
        <v>12.6</v>
      </c>
      <c r="D12" s="24">
        <f>VLOOKUP(B12,$B$79:$J$98,8,FALSE)</f>
        <v>-10</v>
      </c>
      <c r="E12" s="25"/>
      <c r="F12" s="24">
        <f>VLOOKUP(B12,$B$113:$J$130,8,FALSE)</f>
        <v>-6</v>
      </c>
      <c r="G12" s="24">
        <f>VLOOKUP(B12,$B$131:$J$146,8,FALSE)</f>
        <v>-12</v>
      </c>
      <c r="H12" s="24">
        <f>VLOOKUP(B12,$B$151:$J$164,8,FALSE)</f>
        <v>0</v>
      </c>
      <c r="I12" s="25"/>
      <c r="J12" s="24">
        <f>VLOOKUP(B12,$B$182:$J$200,8,FALSE)</f>
        <v>-12</v>
      </c>
      <c r="K12" s="24">
        <f>VLOOKUP(B12,$B$201:$J$211,8,FALSE)</f>
        <v>-5</v>
      </c>
      <c r="L12" s="25"/>
      <c r="M12" s="24">
        <f>VLOOKUP(B12,$B$226:$J$240,8,FALSE)</f>
        <v>-7</v>
      </c>
      <c r="N12" s="24">
        <f>VLOOKUP(B12,$B$241:$J$260,8,FALSE)</f>
        <v>-11</v>
      </c>
      <c r="O12" s="24">
        <f>VLOOKUP(B12,$B$261:$J$271,8,FALSE)</f>
        <v>-4</v>
      </c>
      <c r="P12" s="24">
        <f>VLOOKUP(B12,$B$272:$J$284,8,FALSE)</f>
        <v>-4</v>
      </c>
      <c r="Q12" s="24">
        <f>VLOOKUP(B12,$B$285:$J$300,8,FALSE)</f>
        <v>-11</v>
      </c>
      <c r="R12" s="25"/>
      <c r="S12" s="25"/>
      <c r="T12" s="25">
        <f>VLOOKUP(B12,$B$314:$J$333,8,FALSE)</f>
        <v>-3</v>
      </c>
      <c r="U12" s="26">
        <f>SUM(LARGE(D12:S12,1))+SUM(LARGE(D12:S12,2))+SUM(LARGE(D12:S12,3))+SUM(LARGE(D12:S12,4))+SUM(LARGE(D12:S12,5))+SUM(LARGE(D12:S12,6))+SUM(LARGE(D12:S12,7))+SUM(LARGE(D12:S12,8))+SUM(LARGE(D12:S12,9))</f>
        <v>-58</v>
      </c>
      <c r="V12" s="8">
        <f>RANK(U12,($U$4,$U$6,$U$12,$U$14,$U$16:$U$17,$U$19,$U$24,$U$31,$U$46,$U$51))</f>
        <v>11</v>
      </c>
      <c r="W12" s="8">
        <v>11</v>
      </c>
      <c r="X12" s="8"/>
      <c r="Y12" s="8"/>
      <c r="Z12" s="8"/>
      <c r="AA12" s="8"/>
    </row>
    <row r="13" spans="1:27" ht="13.5" customHeight="1">
      <c r="A13" s="10"/>
      <c r="B13" s="22" t="s">
        <v>47</v>
      </c>
      <c r="C13" s="23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8"/>
      <c r="W13" s="8"/>
      <c r="X13" s="8"/>
      <c r="Y13" s="8"/>
      <c r="Z13" s="8"/>
      <c r="AA13" s="8"/>
    </row>
    <row r="14" spans="1:27" ht="13.5" customHeight="1">
      <c r="A14" s="27" t="s">
        <v>48</v>
      </c>
      <c r="B14" s="22" t="s">
        <v>49</v>
      </c>
      <c r="C14" s="23">
        <v>10.3</v>
      </c>
      <c r="D14" s="24">
        <f>VLOOKUP(B14,$B$79:$J$98,8,FALSE)</f>
        <v>-1</v>
      </c>
      <c r="E14" s="25"/>
      <c r="F14" s="24">
        <f>VLOOKUP(B14,$B$113:$J$130,8,FALSE)</f>
        <v>-4</v>
      </c>
      <c r="G14" s="24">
        <f>VLOOKUP(B14,$B$131:$J$146,8,FALSE)</f>
        <v>2</v>
      </c>
      <c r="H14" s="24">
        <f>VLOOKUP(B14,$B$151:$J$164,8,FALSE)</f>
        <v>4</v>
      </c>
      <c r="I14" s="25"/>
      <c r="J14" s="24">
        <f>VLOOKUP(B14,$B$182:$J$200,8,FALSE)</f>
        <v>5</v>
      </c>
      <c r="K14" s="25"/>
      <c r="L14" s="24">
        <f>VLOOKUP(B14,$B$212:$J$225,8,FALSE)</f>
        <v>0</v>
      </c>
      <c r="M14" s="24">
        <f>VLOOKUP(B14,$B$226:$J$240,8,FALSE)</f>
        <v>-11</v>
      </c>
      <c r="N14" s="24">
        <f>VLOOKUP(B14,$B$241:$J$260,8,FALSE)</f>
        <v>4</v>
      </c>
      <c r="O14" s="24">
        <f>VLOOKUP(B14,$B$261:$J$271,8,FALSE)</f>
        <v>0</v>
      </c>
      <c r="P14" s="24">
        <f>VLOOKUP(B14,$B$272:$J$284,8,FALSE)</f>
        <v>-8</v>
      </c>
      <c r="Q14" s="25"/>
      <c r="R14" s="25"/>
      <c r="S14" s="25"/>
      <c r="T14" s="25"/>
      <c r="U14" s="26">
        <f>SUM(LARGE(D14:S14,1))+SUM(LARGE(D14:S14,2))+SUM(LARGE(D14:S14,3))+SUM(LARGE(D14:S14,4))+SUM(LARGE(D14:S14,5))+SUM(LARGE(D14:S14,6))+SUM(LARGE(D14:S14,7))+SUM(LARGE(D14:S14,8))+SUM(LARGE(D14:S14,9))</f>
        <v>2</v>
      </c>
      <c r="V14" s="8">
        <f>RANK(U14,($U$4,$U$6,$U$12,$U$14,$U$16:$U$17,$U$19,$U$24,$U$31,$U$46,$U$51))</f>
        <v>3</v>
      </c>
      <c r="W14" s="119">
        <v>3</v>
      </c>
      <c r="X14" s="8"/>
      <c r="Y14" s="8"/>
      <c r="Z14" s="8"/>
      <c r="AA14" s="8"/>
    </row>
    <row r="15" spans="1:27" ht="13.5" customHeight="1">
      <c r="A15" s="10"/>
      <c r="B15" s="22" t="s">
        <v>50</v>
      </c>
      <c r="C15" s="23">
        <v>17.3</v>
      </c>
      <c r="D15" s="24">
        <f>VLOOKUP(B15,$B$79:$J$98,8,FALSE)</f>
        <v>-1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8"/>
      <c r="W15" s="8"/>
      <c r="X15" s="8"/>
      <c r="Y15" s="8"/>
      <c r="Z15" s="8"/>
      <c r="AA15" s="8"/>
    </row>
    <row r="16" spans="1:27" ht="13.5" customHeight="1">
      <c r="A16" s="10"/>
      <c r="B16" s="22" t="s">
        <v>51</v>
      </c>
      <c r="C16" s="23">
        <v>22</v>
      </c>
      <c r="D16" s="24">
        <f>VLOOKUP(B16,$B$79:$J$98,8,FALSE)</f>
        <v>-9</v>
      </c>
      <c r="E16" s="24">
        <f>VLOOKUP(B16,$B$99:$J$112,8,FALSE)</f>
        <v>-12</v>
      </c>
      <c r="F16" s="24">
        <f>VLOOKUP(B16,$B$113:$J$130,8,FALSE)</f>
        <v>-1</v>
      </c>
      <c r="G16" s="24">
        <f>VLOOKUP(B16,$B$131:$J$146,8,FALSE)</f>
        <v>-11</v>
      </c>
      <c r="H16" s="24">
        <f>VLOOKUP(B16,$B$151:$J$164,8,FALSE)</f>
        <v>-3</v>
      </c>
      <c r="I16" s="24">
        <f>VLOOKUP(B16,$B$165:$J$180,8,FALSE)</f>
        <v>-3</v>
      </c>
      <c r="J16" s="24">
        <f>VLOOKUP(B16,$B$182:$J$200,8,FALSE)</f>
        <v>-8</v>
      </c>
      <c r="K16" s="24">
        <f>VLOOKUP(B16,$B$201:$J$211,8,FALSE)</f>
        <v>-4</v>
      </c>
      <c r="L16" s="24">
        <f>VLOOKUP(B16,$B$212:$J$225,8,FALSE)</f>
        <v>-7</v>
      </c>
      <c r="M16" s="24">
        <f>VLOOKUP(B16,$B$226:$J$240,8,FALSE)</f>
        <v>-12</v>
      </c>
      <c r="N16" s="25"/>
      <c r="O16" s="24">
        <f>VLOOKUP(B16,$B$261:$J$271,8,FALSE)</f>
        <v>-5</v>
      </c>
      <c r="P16" s="24">
        <f>VLOOKUP(B16,$B$272:$J$284,8,FALSE)</f>
        <v>-6</v>
      </c>
      <c r="Q16" s="24">
        <f>VLOOKUP(B16,$B$285:$J$300,8,FALSE)</f>
        <v>-6</v>
      </c>
      <c r="R16" s="25"/>
      <c r="S16" s="25"/>
      <c r="T16" s="25"/>
      <c r="U16" s="26">
        <f>SUM(LARGE(D16:S16,1))+SUM(LARGE(D16:S16,2))+SUM(LARGE(D16:S16,3))+SUM(LARGE(D16:S16,4))+SUM(LARGE(D16:S16,5))+SUM(LARGE(D16:S16,6))+SUM(LARGE(D16:S16,7))+SUM(LARGE(D16:S16,8))+SUM(LARGE(D16:S16,9))</f>
        <v>-43</v>
      </c>
      <c r="V16" s="8">
        <f>RANK(U16,($U$4,$U$6,$U$12,$U$14,$U$16:$U$17,$U$19,$U$24,$U$31,$U$46,$U$51))</f>
        <v>9</v>
      </c>
      <c r="W16" s="8">
        <v>9</v>
      </c>
      <c r="X16" s="8"/>
      <c r="Y16" s="8"/>
      <c r="Z16" s="8"/>
      <c r="AA16" s="8"/>
    </row>
    <row r="17" spans="1:27" ht="13.5" customHeight="1">
      <c r="A17" s="10"/>
      <c r="B17" s="22" t="s">
        <v>52</v>
      </c>
      <c r="C17" s="23">
        <v>13.6</v>
      </c>
      <c r="D17" s="25"/>
      <c r="E17" s="24">
        <f>VLOOKUP(B17,$B$99:$J$112,8,FALSE)</f>
        <v>2</v>
      </c>
      <c r="F17" s="25"/>
      <c r="G17" s="25"/>
      <c r="H17" s="24">
        <f>VLOOKUP(B17,$B$151:$J$164,8,FALSE)</f>
        <v>-1</v>
      </c>
      <c r="I17" s="24">
        <f>VLOOKUP(B17,$B$165:$J$180,8,FALSE)</f>
        <v>-2</v>
      </c>
      <c r="J17" s="24">
        <f>VLOOKUP(B17,$B$182:$J$200,8,FALSE)</f>
        <v>-7</v>
      </c>
      <c r="K17" s="24">
        <f>VLOOKUP(B17,$B$201:$J$211,8,FALSE)</f>
        <v>3</v>
      </c>
      <c r="L17" s="24">
        <f>VLOOKUP(B17,$B$212:$J$225,8,FALSE)</f>
        <v>-4</v>
      </c>
      <c r="M17" s="24">
        <f>VLOOKUP(B17,$B$226:$J$240,8,FALSE)</f>
        <v>-3</v>
      </c>
      <c r="N17" s="24">
        <f>VLOOKUP(B17,$B$241:$J$260,8,FALSE)</f>
        <v>-5</v>
      </c>
      <c r="O17" s="24">
        <f>VLOOKUP(B17,$B$261:$J$271,8,FALSE)</f>
        <v>4</v>
      </c>
      <c r="P17" s="25"/>
      <c r="Q17" s="24">
        <f>VLOOKUP(B17,$B$285:$J$300,8,FALSE)</f>
        <v>-5</v>
      </c>
      <c r="R17" s="25"/>
      <c r="S17" s="25">
        <f>VLOOKUP(B17,$B$309:$J$313,8,FALSE)</f>
        <v>5</v>
      </c>
      <c r="T17" s="25">
        <f>VLOOKUP(B17,$B$314:$J$333,8,FALSE)</f>
        <v>-1</v>
      </c>
      <c r="U17" s="26">
        <f>SUM(LARGE(D17:S17,1))+SUM(LARGE(D17:S17,2))+SUM(LARGE(D17:S17,3))+SUM(LARGE(D17:S17,4))+SUM(LARGE(D17:S17,5))+SUM(LARGE(D17:S17,6))+SUM(LARGE(D17:S17,7))+SUM(LARGE(D17:S17,8))+SUM(LARGE(D17:S17,9))</f>
        <v>-1</v>
      </c>
      <c r="V17" s="8">
        <f>RANK(U17,($U$4,$U$6,$U$12,$U$14,$U$16:$U$17,$U$19,$U$24,$U$31,$U$46,$U$51))</f>
        <v>4</v>
      </c>
      <c r="W17" s="118">
        <v>4</v>
      </c>
      <c r="X17" s="8"/>
      <c r="Y17" s="8"/>
      <c r="Z17" s="8"/>
      <c r="AA17" s="8"/>
    </row>
    <row r="18" spans="1:27" ht="13.5" customHeight="1">
      <c r="A18" s="10"/>
      <c r="B18" s="22" t="s">
        <v>53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8"/>
      <c r="W18" s="8"/>
      <c r="X18" s="8"/>
      <c r="Y18" s="8"/>
      <c r="Z18" s="8"/>
      <c r="AA18" s="8"/>
    </row>
    <row r="19" spans="1:27" ht="13.5" customHeight="1">
      <c r="A19" s="10"/>
      <c r="B19" s="22" t="s">
        <v>54</v>
      </c>
      <c r="C19" s="23">
        <v>12.5</v>
      </c>
      <c r="D19" s="24">
        <f>VLOOKUP(B19,$B$79:$J$98,8,FALSE)</f>
        <v>-6</v>
      </c>
      <c r="E19" s="24">
        <f>VLOOKUP(B19,$B$99:$J$112,8,FALSE)</f>
        <v>-12</v>
      </c>
      <c r="F19" s="24">
        <f>VLOOKUP(B19,$B$113:$J$130,8,FALSE)</f>
        <v>-3</v>
      </c>
      <c r="G19" s="24">
        <f>VLOOKUP(B19,$B$131:$J$146,8,FALSE)</f>
        <v>-5</v>
      </c>
      <c r="H19" s="25"/>
      <c r="I19" s="24">
        <f>VLOOKUP(B19,$B$165:$J$180,8,FALSE)</f>
        <v>-13</v>
      </c>
      <c r="J19" s="24">
        <f>VLOOKUP(B19,$B$182:$J$200,8,FALSE)</f>
        <v>-6</v>
      </c>
      <c r="K19" s="25"/>
      <c r="L19" s="25"/>
      <c r="M19" s="24">
        <f>VLOOKUP(B19,$B$226:$J$240,8,FALSE)</f>
        <v>-15</v>
      </c>
      <c r="N19" s="24">
        <f>VLOOKUP(B19,$B$241:$J$260,8,FALSE)</f>
        <v>-2</v>
      </c>
      <c r="O19" s="25"/>
      <c r="P19" s="24">
        <f>VLOOKUP(B19,$B$272:$J$284,8,FALSE)</f>
        <v>-3</v>
      </c>
      <c r="Q19" s="24">
        <f>VLOOKUP(B19,$B$285:$J$300,8,FALSE)</f>
        <v>-2</v>
      </c>
      <c r="R19" s="25">
        <f>VLOOKUP(B19,$B$301:$J$308,8,FALSE)</f>
        <v>1</v>
      </c>
      <c r="S19" s="25"/>
      <c r="T19" s="25">
        <f>VLOOKUP(B19,$B$314:$J$333,8,FALSE)</f>
        <v>0</v>
      </c>
      <c r="U19" s="26">
        <f>SUM(LARGE(D19:S19,1))+SUM(LARGE(D19:S19,2))+SUM(LARGE(D19:S19,3))+SUM(LARGE(D19:S19,4))+SUM(LARGE(D19:S19,5))+SUM(LARGE(D19:S19,6))+SUM(LARGE(D19:S19,7))+SUM(LARGE(D19:S19,8))+SUM(LARGE(D19:S19,9))</f>
        <v>-38</v>
      </c>
      <c r="V19" s="8">
        <f>RANK(U19,($U$4,$U$6,$U$12,$U$14,$U$16:$U$17,$U$19,$U$24,$U$31,$U$46,$U$51))</f>
        <v>8</v>
      </c>
      <c r="W19" s="8">
        <v>8</v>
      </c>
      <c r="X19" s="8"/>
      <c r="Y19" s="8"/>
      <c r="Z19" s="8"/>
      <c r="AA19" s="8"/>
    </row>
    <row r="20" spans="1:27" ht="13.5" customHeight="1">
      <c r="A20" s="10"/>
      <c r="B20" s="22" t="s">
        <v>55</v>
      </c>
      <c r="C20" s="23">
        <v>27.3</v>
      </c>
      <c r="D20" s="25"/>
      <c r="E20" s="24">
        <f>VLOOKUP(B20,$B$99:$J$112,8,FALSE)</f>
        <v>-19</v>
      </c>
      <c r="F20" s="25"/>
      <c r="G20" s="25"/>
      <c r="H20" s="25"/>
      <c r="I20" s="25"/>
      <c r="J20" s="24">
        <f>VLOOKUP(B20,$B$182:$J$200,8,FALSE)</f>
        <v>-42</v>
      </c>
      <c r="K20" s="25"/>
      <c r="L20" s="25"/>
      <c r="M20" s="24">
        <f>VLOOKUP(B20,$B$226:$J$240,8,FALSE)</f>
        <v>-60</v>
      </c>
      <c r="N20" s="25"/>
      <c r="O20" s="25"/>
      <c r="P20" s="25"/>
      <c r="Q20" s="24">
        <f>VLOOKUP(B20,$B$285:$J$300,8,FALSE)</f>
        <v>-34</v>
      </c>
      <c r="R20" s="25"/>
      <c r="S20" s="25"/>
      <c r="T20" s="25"/>
      <c r="U20" s="26"/>
      <c r="V20" s="8"/>
      <c r="W20" s="8"/>
      <c r="X20" s="8"/>
      <c r="Y20" s="8"/>
      <c r="Z20" s="8"/>
      <c r="AA20" s="8"/>
    </row>
    <row r="21" spans="1:27" ht="13.5" customHeight="1">
      <c r="A21" s="10"/>
      <c r="B21" s="22" t="s">
        <v>56</v>
      </c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8"/>
      <c r="W21" s="8"/>
      <c r="X21" s="8"/>
      <c r="Y21" s="8"/>
      <c r="Z21" s="8"/>
      <c r="AA21" s="8"/>
    </row>
    <row r="22" spans="1:27" ht="13.5" customHeight="1">
      <c r="A22" s="10"/>
      <c r="B22" s="22" t="s">
        <v>57</v>
      </c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8"/>
      <c r="W22" s="8"/>
      <c r="X22" s="8"/>
      <c r="Y22" s="8"/>
      <c r="Z22" s="8"/>
      <c r="AA22" s="8"/>
    </row>
    <row r="23" spans="1:27" ht="13.5" customHeight="1">
      <c r="A23" s="10"/>
      <c r="B23" s="22" t="s">
        <v>58</v>
      </c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8"/>
      <c r="W23" s="8"/>
      <c r="X23" s="8"/>
      <c r="Y23" s="8"/>
      <c r="Z23" s="8"/>
      <c r="AA23" s="8"/>
    </row>
    <row r="24" spans="1:27" ht="13.5" customHeight="1">
      <c r="A24" s="10"/>
      <c r="B24" s="22" t="s">
        <v>59</v>
      </c>
      <c r="C24" s="23">
        <v>11.3</v>
      </c>
      <c r="D24" s="25"/>
      <c r="E24" s="24">
        <f>VLOOKUP(B24,$B$99:$J$112,8,FALSE)</f>
        <v>-7</v>
      </c>
      <c r="F24" s="24">
        <f>VLOOKUP(B24,$B$113:$J$130,8,FALSE)</f>
        <v>3</v>
      </c>
      <c r="G24" s="24">
        <f>VLOOKUP(B24,$B$131:$J$146,8,FALSE)</f>
        <v>2</v>
      </c>
      <c r="H24" s="25"/>
      <c r="I24" s="24">
        <f>VLOOKUP(B24,$B$165:$J$180,8,FALSE)</f>
        <v>-2</v>
      </c>
      <c r="J24" s="24">
        <f>VLOOKUP(B24,$B$182:$J$200,8,FALSE)</f>
        <v>0</v>
      </c>
      <c r="K24" s="25"/>
      <c r="L24" s="25"/>
      <c r="M24" s="24">
        <f>VLOOKUP(B24,$B$226:$J$240,8,FALSE)</f>
        <v>4</v>
      </c>
      <c r="N24" s="24">
        <f>VLOOKUP(B24,$B$241:$J$260,8,FALSE)</f>
        <v>4</v>
      </c>
      <c r="O24" s="25"/>
      <c r="P24" s="24">
        <f>VLOOKUP(B24,$B$272:$J$284,8,FALSE)</f>
        <v>-4</v>
      </c>
      <c r="Q24" s="24">
        <f>VLOOKUP(B24,$B$285:$J$300,8,FALSE)</f>
        <v>4</v>
      </c>
      <c r="R24" s="25">
        <f>VLOOKUP(B24,$B$301:$J$308,8,FALSE)</f>
        <v>0</v>
      </c>
      <c r="S24" s="25">
        <f>VLOOKUP(B24,$B$309:$J$313,8,FALSE)</f>
        <v>-7</v>
      </c>
      <c r="T24" s="25">
        <f>VLOOKUP(B24,$B$314:$J$333,8,FALSE)</f>
        <v>2</v>
      </c>
      <c r="U24" s="26">
        <f>SUM(LARGE(D24:S24,1))+SUM(LARGE(D24:S24,2))+SUM(LARGE(D24:S24,3))+SUM(LARGE(D24:S24,4))+SUM(LARGE(D24:S24,5))+SUM(LARGE(D24:S24,6))+SUM(LARGE(D24:S24,7))+SUM(LARGE(D24:S24,8))+SUM(LARGE(D24:S24,9))</f>
        <v>11</v>
      </c>
      <c r="V24" s="8">
        <f>RANK(U24,($U$4,$U$6,$U$12,$U$14,$U$16:$U$17,$U$19,$U$24,$U$31,$U$46,$U$51))</f>
        <v>2</v>
      </c>
      <c r="W24" s="119">
        <v>2</v>
      </c>
      <c r="X24" s="8"/>
      <c r="Y24" s="8"/>
      <c r="Z24" s="8"/>
      <c r="AA24" s="8"/>
    </row>
    <row r="25" spans="1:27" ht="13.5" customHeight="1">
      <c r="A25" s="10"/>
      <c r="B25" s="22" t="s">
        <v>60</v>
      </c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8"/>
      <c r="W25" s="8"/>
      <c r="X25" s="8"/>
      <c r="Y25" s="8"/>
      <c r="Z25" s="8"/>
      <c r="AA25" s="8"/>
    </row>
    <row r="26" spans="1:27" ht="13.5" customHeight="1">
      <c r="A26" s="10"/>
      <c r="B26" s="22" t="s">
        <v>61</v>
      </c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8"/>
      <c r="W26" s="8"/>
      <c r="X26" s="8"/>
      <c r="Y26" s="8"/>
      <c r="Z26" s="8"/>
      <c r="AA26" s="8"/>
    </row>
    <row r="27" spans="1:27" ht="13.5" customHeight="1">
      <c r="A27" s="10"/>
      <c r="B27" s="22" t="s">
        <v>62</v>
      </c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8"/>
      <c r="W27" s="8"/>
      <c r="X27" s="8"/>
      <c r="Y27" s="8"/>
      <c r="Z27" s="8"/>
      <c r="AA27" s="8"/>
    </row>
    <row r="28" spans="1:27" ht="13.5" customHeight="1">
      <c r="A28" s="10"/>
      <c r="B28" s="22" t="s">
        <v>63</v>
      </c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8"/>
      <c r="W28" s="8"/>
      <c r="X28" s="8"/>
      <c r="Y28" s="8"/>
      <c r="Z28" s="8"/>
      <c r="AA28" s="8"/>
    </row>
    <row r="29" spans="1:27" ht="13.5" customHeight="1">
      <c r="A29" s="10"/>
      <c r="B29" s="22" t="s">
        <v>64</v>
      </c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8"/>
      <c r="W29" s="8"/>
      <c r="X29" s="8"/>
      <c r="Y29" s="8"/>
      <c r="Z29" s="8"/>
      <c r="AA29" s="8"/>
    </row>
    <row r="30" spans="1:27" ht="13.5" customHeight="1">
      <c r="A30" s="10"/>
      <c r="B30" s="22" t="s">
        <v>65</v>
      </c>
      <c r="C30" s="23">
        <v>8.9</v>
      </c>
      <c r="D30" s="25"/>
      <c r="E30" s="25"/>
      <c r="F30" s="25"/>
      <c r="G30" s="25"/>
      <c r="H30" s="25"/>
      <c r="I30" s="25"/>
      <c r="J30" s="24">
        <f>VLOOKUP(B30,$B$182:$J$200,8,FALSE)</f>
        <v>-4</v>
      </c>
      <c r="K30" s="24">
        <f>VLOOKUP(B30,$B$201:$J$211,8,FALSE)</f>
        <v>1</v>
      </c>
      <c r="L30" s="25"/>
      <c r="M30" s="24">
        <f>VLOOKUP(B30,$B$226:$J$240,8,FALSE)</f>
        <v>3</v>
      </c>
      <c r="N30" s="25"/>
      <c r="O30" s="25"/>
      <c r="P30" s="25"/>
      <c r="Q30" s="24">
        <f>VLOOKUP(B30,$B$285:$J$300,8,FALSE)</f>
        <v>-8</v>
      </c>
      <c r="R30" s="25"/>
      <c r="S30" s="25"/>
      <c r="T30" s="25"/>
      <c r="U30" s="26"/>
      <c r="V30" s="8"/>
      <c r="W30" s="8"/>
      <c r="X30" s="8"/>
      <c r="Y30" s="8"/>
      <c r="Z30" s="8"/>
      <c r="AA30" s="8"/>
    </row>
    <row r="31" spans="1:27" ht="13.5" customHeight="1">
      <c r="A31" s="10"/>
      <c r="B31" s="22" t="s">
        <v>66</v>
      </c>
      <c r="C31" s="23">
        <v>17.4</v>
      </c>
      <c r="D31" s="24">
        <f>VLOOKUP(B31,$B$79:$J$98,8,FALSE)</f>
        <v>-1</v>
      </c>
      <c r="E31" s="24">
        <f>VLOOKUP(B31,$B$99:$J$112,8,FALSE)</f>
        <v>-11</v>
      </c>
      <c r="F31" s="24">
        <f>VLOOKUP(B31,$B$113:$J$130,8,FALSE)</f>
        <v>-6</v>
      </c>
      <c r="G31" s="24">
        <f>VLOOKUP(B31,$B$131:$J$146,8,FALSE)</f>
        <v>-9</v>
      </c>
      <c r="H31" s="24">
        <f>VLOOKUP(B31,$B$151:$J$164,8,FALSE)</f>
        <v>-9</v>
      </c>
      <c r="I31" s="24">
        <f>VLOOKUP(B31,$B$165:$J$180,8,FALSE)</f>
        <v>-7</v>
      </c>
      <c r="J31" s="24">
        <f>VLOOKUP(B31,$B$182:$J$200,8,FALSE)</f>
        <v>-8</v>
      </c>
      <c r="K31" s="24">
        <f>VLOOKUP(B31,$B$201:$J$211,8,FALSE)</f>
        <v>6</v>
      </c>
      <c r="L31" s="24">
        <f>VLOOKUP(B31,$B$212:$J$225,8,FALSE)</f>
        <v>-13</v>
      </c>
      <c r="M31" s="24">
        <f>VLOOKUP(B31,$B$226:$J$240,8,FALSE)</f>
        <v>-7</v>
      </c>
      <c r="N31" s="24">
        <f>VLOOKUP(B31,$B$241:$J$260,8,FALSE)</f>
        <v>-7</v>
      </c>
      <c r="O31" s="24">
        <f>VLOOKUP(B31,$B$261:$J$271,8,FALSE)</f>
        <v>-2</v>
      </c>
      <c r="P31" s="24">
        <f>VLOOKUP(B31,$B$272:$J$284,8,FALSE)</f>
        <v>-8</v>
      </c>
      <c r="Q31" s="24">
        <f>VLOOKUP(B31,$B$285:$J$300,8,FALSE)</f>
        <v>-6</v>
      </c>
      <c r="R31" s="25">
        <f>VLOOKUP(B31,$B$301:$J$308,8,FALSE)</f>
        <v>-5</v>
      </c>
      <c r="S31" s="25"/>
      <c r="T31" s="25"/>
      <c r="U31" s="26">
        <f>SUM(LARGE(D31:S31,1))+SUM(LARGE(D31:S31,2))+SUM(LARGE(D31:S31,3))+SUM(LARGE(D31:S31,4))+SUM(LARGE(D31:S31,5))+SUM(LARGE(D31:S31,6))+SUM(LARGE(D31:S31,7))+SUM(LARGE(D31:S31,8))+SUM(LARGE(D31:S31,9))</f>
        <v>-35</v>
      </c>
      <c r="V31" s="8">
        <f>RANK(U31,($U$4,$U$6,$U$12,$U$14,$U$16:$U$17,$U$19,$U$24,$U$31,$U$46,$U$51))</f>
        <v>7</v>
      </c>
      <c r="W31" s="8">
        <v>7</v>
      </c>
      <c r="X31" s="8"/>
      <c r="Y31" s="8"/>
      <c r="Z31" s="8"/>
      <c r="AA31" s="8"/>
    </row>
    <row r="32" spans="1:27" ht="13.5" customHeight="1">
      <c r="A32" s="10"/>
      <c r="B32" s="22" t="s">
        <v>67</v>
      </c>
      <c r="C32" s="2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8"/>
      <c r="W32" s="8"/>
      <c r="X32" s="8"/>
      <c r="Y32" s="8"/>
      <c r="Z32" s="8"/>
      <c r="AA32" s="8"/>
    </row>
    <row r="33" spans="1:27" ht="13.5" customHeight="1">
      <c r="A33" s="10"/>
      <c r="B33" s="22" t="s">
        <v>68</v>
      </c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8"/>
      <c r="W33" s="8"/>
      <c r="X33" s="8"/>
      <c r="Y33" s="8"/>
      <c r="Z33" s="8"/>
      <c r="AA33" s="8"/>
    </row>
    <row r="34" spans="1:27" ht="13.5" customHeight="1">
      <c r="A34" s="10"/>
      <c r="B34" s="22" t="s">
        <v>69</v>
      </c>
      <c r="C34" s="23">
        <v>29.3</v>
      </c>
      <c r="D34" s="25"/>
      <c r="E34" s="25"/>
      <c r="F34" s="25"/>
      <c r="G34" s="25"/>
      <c r="H34" s="25"/>
      <c r="I34" s="25"/>
      <c r="J34" s="24">
        <f>VLOOKUP(B34,$B$182:$J$200,8,FALSE)</f>
        <v>-33</v>
      </c>
      <c r="K34" s="24">
        <f>VLOOKUP(B34,$B$201:$J$211,8,FALSE)</f>
        <v>-22</v>
      </c>
      <c r="L34" s="24">
        <f>VLOOKUP(B34,$B$212:$J$225,8,FALSE)</f>
        <v>-37</v>
      </c>
      <c r="M34" s="24">
        <f>VLOOKUP(B34,$B$226:$J$240,8,FALSE)</f>
        <v>-37</v>
      </c>
      <c r="N34" s="24">
        <f>VLOOKUP(B34,$B$241:$J$260,8,FALSE)</f>
        <v>-29</v>
      </c>
      <c r="O34" s="24">
        <f>VLOOKUP(B34,$B$261:$J$271,8,FALSE)</f>
        <v>-21</v>
      </c>
      <c r="P34" s="24">
        <f>VLOOKUP(B34,$B$272:$J$284,8,FALSE)</f>
        <v>-28</v>
      </c>
      <c r="Q34" s="25"/>
      <c r="R34" s="25"/>
      <c r="S34" s="25">
        <f>VLOOKUP(B34,$B$309:$J$313,8,FALSE)</f>
        <v>-38</v>
      </c>
      <c r="T34" s="25">
        <f>VLOOKUP(B34,$B$314:$J$333,8,FALSE)</f>
        <v>-33</v>
      </c>
      <c r="U34" s="26"/>
      <c r="V34" s="8"/>
      <c r="W34" s="8"/>
      <c r="X34" s="8"/>
      <c r="Y34" s="8"/>
      <c r="Z34" s="8"/>
      <c r="AA34" s="8"/>
    </row>
    <row r="35" spans="1:27" ht="13.5" customHeight="1">
      <c r="A35" s="10"/>
      <c r="B35" s="22" t="s">
        <v>70</v>
      </c>
      <c r="C35" s="23">
        <v>20.4</v>
      </c>
      <c r="D35" s="24">
        <f>VLOOKUP(B35,$B$79:$J$98,8,FALSE)</f>
        <v>-26</v>
      </c>
      <c r="E35" s="25"/>
      <c r="F35" s="24">
        <f>VLOOKUP(B35,$B$113:$J$130,8,FALSE)</f>
        <v>-10</v>
      </c>
      <c r="G35" s="25"/>
      <c r="H35" s="24">
        <f>VLOOKUP(B35,$B$151:$J$164,8,FALSE)</f>
        <v>-33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8"/>
      <c r="W35" s="8"/>
      <c r="X35" s="8"/>
      <c r="Y35" s="8"/>
      <c r="Z35" s="8"/>
      <c r="AA35" s="8"/>
    </row>
    <row r="36" spans="1:27" ht="13.5" customHeight="1">
      <c r="A36" s="10"/>
      <c r="B36" s="22" t="s">
        <v>71</v>
      </c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8"/>
      <c r="W36" s="8"/>
      <c r="X36" s="8"/>
      <c r="Y36" s="8"/>
      <c r="Z36" s="8"/>
      <c r="AA36" s="8"/>
    </row>
    <row r="37" spans="1:27" ht="13.5" customHeight="1">
      <c r="A37" s="10"/>
      <c r="B37" s="22" t="s">
        <v>72</v>
      </c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8"/>
      <c r="W37" s="8"/>
      <c r="X37" s="8"/>
      <c r="Y37" s="8"/>
      <c r="Z37" s="8"/>
      <c r="AA37" s="8"/>
    </row>
    <row r="38" spans="1:27" ht="13.5" customHeight="1">
      <c r="A38" s="10"/>
      <c r="B38" s="22" t="s">
        <v>73</v>
      </c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8"/>
      <c r="W38" s="8"/>
      <c r="X38" s="8"/>
      <c r="Y38" s="8"/>
      <c r="Z38" s="8"/>
      <c r="AA38" s="8"/>
    </row>
    <row r="39" spans="1:27" ht="13.5" customHeight="1">
      <c r="A39" s="10"/>
      <c r="B39" s="22" t="s">
        <v>74</v>
      </c>
      <c r="C39" s="23">
        <v>14.8</v>
      </c>
      <c r="D39" s="25"/>
      <c r="E39" s="25"/>
      <c r="F39" s="25"/>
      <c r="G39" s="25"/>
      <c r="H39" s="25"/>
      <c r="I39" s="24">
        <f>VLOOKUP(B39,$B$165:$J$180,8,FALSE)</f>
        <v>-16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8"/>
      <c r="W39" s="8"/>
      <c r="X39" s="8"/>
      <c r="Y39" s="8"/>
      <c r="Z39" s="8"/>
      <c r="AA39" s="8"/>
    </row>
    <row r="40" spans="1:27" ht="13.5" customHeight="1">
      <c r="A40" s="10"/>
      <c r="B40" s="22" t="s">
        <v>75</v>
      </c>
      <c r="C40" s="23">
        <v>6</v>
      </c>
      <c r="D40" s="24">
        <f>VLOOKUP(B40,$B$79:$J$98,8,FALSE)</f>
        <v>-15</v>
      </c>
      <c r="E40" s="25"/>
      <c r="F40" s="24">
        <f>VLOOKUP(B40,$B$113:$J$130,8,FALSE)</f>
        <v>-18</v>
      </c>
      <c r="G40" s="25"/>
      <c r="H40" s="25"/>
      <c r="I40" s="25"/>
      <c r="J40" s="25"/>
      <c r="K40" s="25"/>
      <c r="L40" s="25"/>
      <c r="M40" s="25"/>
      <c r="N40" s="25"/>
      <c r="O40" s="25"/>
      <c r="P40" s="24">
        <f>VLOOKUP(B40,$B$272:$J$284,8,FALSE)</f>
        <v>-11</v>
      </c>
      <c r="Q40" s="25"/>
      <c r="R40" s="25"/>
      <c r="S40" s="25"/>
      <c r="T40" s="25"/>
      <c r="U40" s="26"/>
      <c r="V40" s="8"/>
      <c r="W40" s="8"/>
      <c r="X40" s="8"/>
      <c r="Y40" s="8"/>
      <c r="Z40" s="8"/>
      <c r="AA40" s="8"/>
    </row>
    <row r="41" spans="1:27" ht="13.5" customHeight="1">
      <c r="A41" s="10"/>
      <c r="B41" s="22" t="s">
        <v>76</v>
      </c>
      <c r="C41" s="23">
        <v>18</v>
      </c>
      <c r="D41" s="24">
        <f>VLOOKUP(B41,$B$79:$J$98,8,FALSE)</f>
        <v>-24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8"/>
      <c r="W41" s="8"/>
      <c r="X41" s="8"/>
      <c r="Y41" s="8"/>
      <c r="Z41" s="8"/>
      <c r="AA41" s="8"/>
    </row>
    <row r="42" spans="1:27" ht="13.5" customHeight="1">
      <c r="A42" s="10"/>
      <c r="B42" s="22" t="s">
        <v>77</v>
      </c>
      <c r="C42" s="23">
        <v>16.5</v>
      </c>
      <c r="D42" s="25"/>
      <c r="E42" s="25"/>
      <c r="F42" s="24">
        <f>VLOOKUP(B42,$B$113:$J$130,8,FALSE)</f>
        <v>-20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8"/>
      <c r="W42" s="8"/>
      <c r="X42" s="8"/>
      <c r="Y42" s="8"/>
      <c r="Z42" s="8"/>
      <c r="AA42" s="8"/>
    </row>
    <row r="43" spans="1:27" ht="13.5" customHeight="1">
      <c r="A43" s="10"/>
      <c r="B43" s="22" t="s">
        <v>78</v>
      </c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8"/>
      <c r="W43" s="8"/>
      <c r="X43" s="8"/>
      <c r="Y43" s="8"/>
      <c r="Z43" s="8"/>
      <c r="AA43" s="8"/>
    </row>
    <row r="44" spans="1:27" ht="13.5" customHeight="1">
      <c r="A44" s="10"/>
      <c r="B44" s="22" t="s">
        <v>79</v>
      </c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8"/>
      <c r="W44" s="8"/>
      <c r="X44" s="8"/>
      <c r="Y44" s="8"/>
      <c r="Z44" s="8"/>
      <c r="AA44" s="8"/>
    </row>
    <row r="45" spans="1:27" ht="13.5" customHeight="1">
      <c r="A45" s="10"/>
      <c r="B45" s="22" t="s">
        <v>80</v>
      </c>
      <c r="C45" s="2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8"/>
      <c r="W45" s="8"/>
      <c r="X45" s="8"/>
      <c r="Y45" s="8"/>
      <c r="Z45" s="8"/>
      <c r="AA45" s="8"/>
    </row>
    <row r="46" spans="1:27" ht="13.5" customHeight="1">
      <c r="A46" s="10"/>
      <c r="B46" s="22" t="s">
        <v>81</v>
      </c>
      <c r="C46" s="23">
        <v>18.8</v>
      </c>
      <c r="D46" s="24">
        <f>VLOOKUP(B46,$B$79:$J$98,8,FALSE)</f>
        <v>-24</v>
      </c>
      <c r="E46" s="24">
        <f>VLOOKUP(B46,$B$99:$J$112,8,FALSE)</f>
        <v>-9</v>
      </c>
      <c r="F46" s="24">
        <f>VLOOKUP(B46,$B$113:$J$130,8,FALSE)</f>
        <v>-9</v>
      </c>
      <c r="G46" s="24">
        <f>VLOOKUP(B46,$B$131:$J$146,8,FALSE)</f>
        <v>-7</v>
      </c>
      <c r="H46" s="24">
        <f>VLOOKUP(B46,$B$151:$J$164,8,FALSE)</f>
        <v>-13</v>
      </c>
      <c r="I46" s="24">
        <f>VLOOKUP(B46,$B$165:$J$180,8,FALSE)</f>
        <v>-8</v>
      </c>
      <c r="J46" s="24">
        <f>VLOOKUP(B46,$B$182:$J$200,8,FALSE)</f>
        <v>0</v>
      </c>
      <c r="K46" s="24">
        <f>VLOOKUP(B46,$B$201:$J$211,8,FALSE)</f>
        <v>-8</v>
      </c>
      <c r="L46" s="24">
        <f>VLOOKUP(B46,$B$212:$J$225,8,FALSE)</f>
        <v>-16</v>
      </c>
      <c r="M46" s="24">
        <f>VLOOKUP(B46,$B$226:$J$240,8,FALSE)</f>
        <v>-18</v>
      </c>
      <c r="N46" s="24">
        <f>VLOOKUP(B46,$B$241:$J$260,8,FALSE)</f>
        <v>1</v>
      </c>
      <c r="O46" s="25"/>
      <c r="P46" s="24">
        <f>VLOOKUP(B46,$B$272:$J$284,8,FALSE)</f>
        <v>-7</v>
      </c>
      <c r="Q46" s="24">
        <f>VLOOKUP(B46,$B$285:$J$300,8,FALSE)</f>
        <v>-7</v>
      </c>
      <c r="R46" s="25">
        <f>VLOOKUP(B46,$B$301:$J$308,8,FALSE)</f>
        <v>-6</v>
      </c>
      <c r="S46" s="25"/>
      <c r="T46" s="25"/>
      <c r="U46" s="26">
        <f>SUM(LARGE(D46:S46,1))+SUM(LARGE(D46:S46,2))+SUM(LARGE(D46:S46,3))+SUM(LARGE(D46:S46,4))+SUM(LARGE(D46:S46,5))+SUM(LARGE(D46:S46,6))+SUM(LARGE(D46:S46,7))+SUM(LARGE(D46:S46,8))+SUM(LARGE(D46:S46,9))</f>
        <v>-51</v>
      </c>
      <c r="V46" s="8">
        <f>RANK(U46,($U$4,$U$6,$U$12,$U$14,$U$16:$U$17,$U$19,$U$24,$U$31,$U$46,$U$51))</f>
        <v>10</v>
      </c>
      <c r="W46" s="8">
        <v>10</v>
      </c>
      <c r="X46" s="8"/>
      <c r="Y46" s="8"/>
      <c r="Z46" s="8"/>
      <c r="AA46" s="8"/>
    </row>
    <row r="47" spans="1:27" ht="13.5" customHeight="1">
      <c r="A47" s="10"/>
      <c r="B47" s="22" t="s">
        <v>82</v>
      </c>
      <c r="C47" s="23">
        <v>18</v>
      </c>
      <c r="D47" s="24">
        <f>VLOOKUP(B47,$B$79:$J$98,8,FALSE)</f>
        <v>-12</v>
      </c>
      <c r="E47" s="24">
        <f>VLOOKUP(B47,$B$99:$J$112,8,FALSE)</f>
        <v>-15</v>
      </c>
      <c r="F47" s="25"/>
      <c r="G47" s="25"/>
      <c r="H47" s="25"/>
      <c r="I47" s="24">
        <f>VLOOKUP(B47,$B$165:$J$180,8,FALSE)</f>
        <v>-8</v>
      </c>
      <c r="J47" s="25"/>
      <c r="K47" s="25"/>
      <c r="L47" s="24">
        <f>VLOOKUP(B47,$B$212:$J$225,8,FALSE)</f>
        <v>-20</v>
      </c>
      <c r="M47" s="25"/>
      <c r="N47" s="25"/>
      <c r="O47" s="25"/>
      <c r="P47" s="25"/>
      <c r="Q47" s="24">
        <f>VLOOKUP(B47,$B$285:$J$300,8,FALSE)</f>
        <v>-18</v>
      </c>
      <c r="R47" s="25"/>
      <c r="S47" s="25"/>
      <c r="T47" s="25"/>
      <c r="U47" s="26"/>
      <c r="V47" s="8"/>
      <c r="W47" s="8"/>
      <c r="X47" s="8"/>
      <c r="Y47" s="8"/>
      <c r="Z47" s="8"/>
      <c r="AA47" s="8"/>
    </row>
    <row r="48" spans="1:27" ht="13.5" customHeight="1">
      <c r="A48" s="10"/>
      <c r="B48" s="22" t="s">
        <v>83</v>
      </c>
      <c r="C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8"/>
      <c r="W48" s="8"/>
      <c r="X48" s="8"/>
      <c r="Y48" s="8"/>
      <c r="Z48" s="8"/>
      <c r="AA48" s="8"/>
    </row>
    <row r="49" spans="1:27" ht="13.5" customHeight="1">
      <c r="A49" s="10"/>
      <c r="B49" s="22" t="s">
        <v>84</v>
      </c>
      <c r="C49" s="2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8"/>
      <c r="W49" s="8"/>
      <c r="X49" s="8"/>
      <c r="Y49" s="8"/>
      <c r="Z49" s="8"/>
      <c r="AA49" s="8"/>
    </row>
    <row r="50" spans="1:27" ht="13.5" customHeight="1">
      <c r="A50" s="10"/>
      <c r="B50" s="22" t="s">
        <v>85</v>
      </c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8"/>
      <c r="W50" s="8"/>
      <c r="X50" s="8"/>
      <c r="Y50" s="8"/>
      <c r="Z50" s="8"/>
      <c r="AA50" s="8"/>
    </row>
    <row r="51" spans="1:27" ht="13.5" customHeight="1">
      <c r="A51" s="10"/>
      <c r="B51" s="22" t="s">
        <v>86</v>
      </c>
      <c r="C51" s="23">
        <v>4.8</v>
      </c>
      <c r="D51" s="24">
        <f>VLOOKUP(B51,$B$79:$J$98,8,FALSE)</f>
        <v>0</v>
      </c>
      <c r="E51" s="24">
        <f>VLOOKUP(B51,$B$99:$J$112,8,FALSE)</f>
        <v>6</v>
      </c>
      <c r="F51" s="24">
        <f>VLOOKUP(B51,$B$113:$J$130,8,FALSE)</f>
        <v>1</v>
      </c>
      <c r="G51" s="24">
        <f>VLOOKUP(B51,$B$131:$J$146,8,FALSE)</f>
        <v>5</v>
      </c>
      <c r="H51" s="24">
        <f>VLOOKUP(B51,$B$151:$J$164,8,FALSE)</f>
        <v>0</v>
      </c>
      <c r="I51" s="24">
        <f>VLOOKUP(B51,$B$165:$J$180,8,FALSE)</f>
        <v>-3</v>
      </c>
      <c r="J51" s="24">
        <f>VLOOKUP(B51,$B$182:$J$200,8,FALSE)</f>
        <v>0</v>
      </c>
      <c r="K51" s="24">
        <f>VLOOKUP(B51,$B$201:$J$211,8,FALSE)</f>
        <v>4</v>
      </c>
      <c r="L51" s="24">
        <f>VLOOKUP(B51,$B$212:$J$225,8,FALSE)</f>
        <v>1</v>
      </c>
      <c r="M51" s="24">
        <f>VLOOKUP(B51,$B$226:$J$240,8,FALSE)</f>
        <v>-3</v>
      </c>
      <c r="N51" s="24">
        <f>VLOOKUP(B51,$B$241:$J$260,8,FALSE)</f>
        <v>-2</v>
      </c>
      <c r="O51" s="24">
        <f>VLOOKUP(B51,$B$261:$J$271,8,FALSE)</f>
        <v>3</v>
      </c>
      <c r="P51" s="24">
        <f>VLOOKUP(B51,$B$272:$J$284,8,FALSE)</f>
        <v>1</v>
      </c>
      <c r="Q51" s="24">
        <f>VLOOKUP(B51,$B$285:$J$300,8,FALSE)</f>
        <v>-4</v>
      </c>
      <c r="R51" s="25">
        <f>VLOOKUP(B51,$B$301:$J$308,8,FALSE)</f>
        <v>-2</v>
      </c>
      <c r="S51" s="25">
        <f>VLOOKUP(B51,$B$309:$J$313,8,FALSE)</f>
        <v>-3</v>
      </c>
      <c r="T51" s="25"/>
      <c r="U51" s="26">
        <f>SUM(LARGE(D51:S51,1))+SUM(LARGE(D51:S51,2))+SUM(LARGE(D51:S51,3))+SUM(LARGE(D51:S51,4))+SUM(LARGE(D51:S51,5))+SUM(LARGE(D51:S51,6))+SUM(LARGE(D51:S51,7))+SUM(LARGE(D51:S51,8))+SUM(LARGE(D51:S51,9))</f>
        <v>21</v>
      </c>
      <c r="V51" s="8">
        <f>RANK(U51,($U$4,$U$6,$U$12,$U$14,$U$16:$U$17,$U$19,$U$24,$U$31,$U$46,$U$51))</f>
        <v>1</v>
      </c>
      <c r="W51" s="119">
        <v>1</v>
      </c>
      <c r="X51" s="8"/>
      <c r="Y51" s="8"/>
      <c r="Z51" s="8"/>
      <c r="AA51" s="8"/>
    </row>
    <row r="52" spans="1:27" ht="13.5" customHeight="1">
      <c r="A52" s="10"/>
      <c r="B52" s="22" t="s">
        <v>87</v>
      </c>
      <c r="C52" s="23">
        <v>10.6</v>
      </c>
      <c r="D52" s="25"/>
      <c r="E52" s="25"/>
      <c r="F52" s="25"/>
      <c r="G52" s="25"/>
      <c r="H52" s="25"/>
      <c r="I52" s="25"/>
      <c r="J52" s="25"/>
      <c r="K52" s="25"/>
      <c r="L52" s="24">
        <f>VLOOKUP(B52,$B$212:$J$225,8,FALSE)</f>
        <v>-2</v>
      </c>
      <c r="M52" s="25"/>
      <c r="N52" s="25"/>
      <c r="O52" s="25"/>
      <c r="P52" s="25"/>
      <c r="Q52" s="25"/>
      <c r="R52" s="25"/>
      <c r="S52" s="25"/>
      <c r="T52" s="25"/>
      <c r="U52" s="26"/>
      <c r="V52" s="8"/>
      <c r="W52" s="8"/>
      <c r="X52" s="8"/>
      <c r="Y52" s="8"/>
      <c r="Z52" s="8"/>
      <c r="AA52" s="8"/>
    </row>
    <row r="53" spans="1:27" ht="13.5" customHeight="1">
      <c r="A53" s="10"/>
      <c r="B53" s="22" t="s">
        <v>88</v>
      </c>
      <c r="C53" s="23">
        <v>37.6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4">
        <f>VLOOKUP(B53,$B$285:$J$300,8,FALSE)</f>
        <v>-24</v>
      </c>
      <c r="R53" s="25"/>
      <c r="S53" s="25"/>
      <c r="T53" s="25"/>
      <c r="U53" s="26"/>
      <c r="V53" s="8"/>
      <c r="W53" s="8"/>
      <c r="X53" s="8"/>
      <c r="Y53" s="8"/>
      <c r="Z53" s="8"/>
      <c r="AA53" s="8"/>
    </row>
    <row r="54" spans="1:27" ht="13.5" customHeight="1">
      <c r="A54" s="10"/>
      <c r="B54" s="22" t="s">
        <v>89</v>
      </c>
      <c r="C54" s="2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8"/>
      <c r="W54" s="8"/>
      <c r="X54" s="8"/>
      <c r="Y54" s="8"/>
      <c r="Z54" s="8"/>
      <c r="AA54" s="8"/>
    </row>
    <row r="55" spans="1:27" ht="13.5" customHeight="1">
      <c r="A55" s="10"/>
      <c r="B55" s="22" t="s">
        <v>90</v>
      </c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8"/>
      <c r="W55" s="8"/>
      <c r="X55" s="8"/>
      <c r="Y55" s="8"/>
      <c r="Z55" s="8"/>
      <c r="AA55" s="8"/>
    </row>
    <row r="56" spans="1:27" ht="13.5" customHeight="1">
      <c r="A56" s="10"/>
      <c r="B56" s="22" t="s">
        <v>91</v>
      </c>
      <c r="C56" s="2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8"/>
      <c r="W56" s="8"/>
      <c r="X56" s="8"/>
      <c r="Y56" s="8"/>
      <c r="Z56" s="8"/>
      <c r="AA56" s="8"/>
    </row>
    <row r="57" spans="1:27" ht="13.5" customHeight="1">
      <c r="A57" s="10"/>
      <c r="B57" s="22" t="s">
        <v>92</v>
      </c>
      <c r="C57" s="2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8"/>
      <c r="W57" s="8"/>
      <c r="X57" s="8"/>
      <c r="Y57" s="8"/>
      <c r="Z57" s="8"/>
      <c r="AA57" s="8"/>
    </row>
    <row r="58" spans="1:27" ht="13.5" customHeight="1">
      <c r="A58" s="10"/>
      <c r="B58" s="22" t="s">
        <v>93</v>
      </c>
      <c r="C58" s="23">
        <v>15.1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4">
        <f>VLOOKUP(B58,$B$241:$J$260,8,FALSE)</f>
        <v>-19</v>
      </c>
      <c r="O58" s="25"/>
      <c r="P58" s="25"/>
      <c r="Q58" s="25"/>
      <c r="R58" s="25"/>
      <c r="S58" s="25"/>
      <c r="T58" s="25"/>
      <c r="U58" s="26"/>
      <c r="V58" s="8"/>
      <c r="W58" s="8"/>
      <c r="X58" s="8"/>
      <c r="Y58" s="8"/>
      <c r="Z58" s="8"/>
      <c r="AA58" s="8"/>
    </row>
    <row r="59" spans="1:27" ht="13.5" customHeight="1">
      <c r="A59" s="10"/>
      <c r="B59" s="22" t="s">
        <v>94</v>
      </c>
      <c r="C59" s="23">
        <v>23.8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4">
        <f>VLOOKUP(B59,$B$241:$J$260,8,FALSE)</f>
        <v>-21</v>
      </c>
      <c r="O59" s="25"/>
      <c r="P59" s="25"/>
      <c r="Q59" s="25"/>
      <c r="R59" s="25"/>
      <c r="S59" s="25"/>
      <c r="T59" s="25"/>
      <c r="U59" s="26"/>
      <c r="V59" s="8"/>
      <c r="W59" s="8"/>
      <c r="X59" s="8"/>
      <c r="Y59" s="8"/>
      <c r="Z59" s="8"/>
      <c r="AA59" s="8"/>
    </row>
    <row r="60" spans="1:27" ht="13.5" customHeight="1">
      <c r="A60" s="10"/>
      <c r="B60" s="22" t="s">
        <v>95</v>
      </c>
      <c r="C60" s="23">
        <v>10.7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4">
        <f>VLOOKUP(B60,$B$241:$J$260,8,FALSE)</f>
        <v>-31</v>
      </c>
      <c r="O60" s="25"/>
      <c r="P60" s="25"/>
      <c r="Q60" s="25"/>
      <c r="R60" s="25"/>
      <c r="S60" s="25"/>
      <c r="T60" s="25"/>
      <c r="U60" s="26"/>
      <c r="V60" s="8"/>
      <c r="W60" s="8"/>
      <c r="X60" s="8"/>
      <c r="Y60" s="8"/>
      <c r="Z60" s="8"/>
      <c r="AA60" s="8"/>
    </row>
    <row r="61" spans="1:27" ht="13.5" customHeight="1">
      <c r="A61" s="10"/>
      <c r="B61" s="22" t="s">
        <v>96</v>
      </c>
      <c r="C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8"/>
      <c r="W61" s="8"/>
      <c r="X61" s="8"/>
      <c r="Y61" s="8"/>
      <c r="Z61" s="8"/>
      <c r="AA61" s="8"/>
    </row>
    <row r="62" spans="1:27" ht="13.5" customHeight="1">
      <c r="A62" s="10"/>
      <c r="B62" s="22" t="s">
        <v>97</v>
      </c>
      <c r="C62" s="23">
        <v>25.6</v>
      </c>
      <c r="D62" s="24">
        <f>VLOOKUP(B62,$B$79:$J$98,8,FALSE)</f>
        <v>-28</v>
      </c>
      <c r="E62" s="22"/>
      <c r="F62" s="24">
        <f>VLOOKUP(B62,$B$113:$J$130,8,FALSE)</f>
        <v>-21</v>
      </c>
      <c r="G62" s="25"/>
      <c r="H62" s="24">
        <f>VLOOKUP(B62,$B$151:$J$164,8,FALSE)</f>
        <v>-20</v>
      </c>
      <c r="I62" s="25"/>
      <c r="J62" s="25"/>
      <c r="K62" s="25"/>
      <c r="L62" s="25"/>
      <c r="M62" s="25"/>
      <c r="N62" s="25"/>
      <c r="O62" s="25"/>
      <c r="P62" s="24">
        <f>VLOOKUP(B62,$B$272:$J$284,8,FALSE)</f>
        <v>-17</v>
      </c>
      <c r="Q62" s="24">
        <f>VLOOKUP(B62,$B$285:$J$300,8,FALSE)</f>
        <v>-15</v>
      </c>
      <c r="R62" s="25"/>
      <c r="S62" s="25"/>
      <c r="T62" s="25"/>
      <c r="U62" s="26"/>
      <c r="V62" s="8"/>
      <c r="W62" s="8"/>
      <c r="X62" s="8"/>
      <c r="Y62" s="8"/>
      <c r="Z62" s="8"/>
      <c r="AA62" s="8"/>
    </row>
    <row r="63" spans="1:27" ht="13.5" customHeight="1">
      <c r="A63" s="10"/>
      <c r="B63" s="22" t="s">
        <v>99</v>
      </c>
      <c r="C63" s="23">
        <v>30.8</v>
      </c>
      <c r="D63" s="22"/>
      <c r="E63" s="25"/>
      <c r="F63" s="25"/>
      <c r="G63" s="25"/>
      <c r="H63" s="24">
        <f>VLOOKUP(B63,$B$151:$J$164,8,FALSE)</f>
        <v>-21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8"/>
      <c r="W63" s="8"/>
      <c r="X63" s="8"/>
      <c r="Y63" s="8"/>
      <c r="Z63" s="8"/>
      <c r="AA63" s="8"/>
    </row>
    <row r="64" spans="1:27" ht="13.5" customHeight="1">
      <c r="A64" s="10"/>
      <c r="B64" s="22" t="s">
        <v>100</v>
      </c>
      <c r="C64" s="23">
        <v>36</v>
      </c>
      <c r="D64" s="24">
        <f>VLOOKUP(B64,$B$79:$J$98,8,FALSE)</f>
        <v>-14</v>
      </c>
      <c r="E64" s="25"/>
      <c r="F64" s="24">
        <f>VLOOKUP(B64,$B$113:$J$130,8,FALSE)</f>
        <v>-24</v>
      </c>
      <c r="G64" s="24">
        <f>VLOOKUP(B64,$B$131:$J$146,8,FALSE)</f>
        <v>-25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8"/>
      <c r="W64" s="8"/>
      <c r="X64" s="8"/>
      <c r="Y64" s="8"/>
      <c r="Z64" s="8"/>
      <c r="AA64" s="8"/>
    </row>
    <row r="65" spans="1:27" ht="13.5" customHeight="1">
      <c r="A65" s="10"/>
      <c r="B65" s="22" t="s">
        <v>101</v>
      </c>
      <c r="C65" s="23">
        <v>48.8</v>
      </c>
      <c r="D65" s="2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8"/>
      <c r="W65" s="8"/>
      <c r="X65" s="8"/>
      <c r="Y65" s="8"/>
      <c r="Z65" s="8"/>
      <c r="AA65" s="8"/>
    </row>
    <row r="66" spans="1:27" ht="13.5" customHeight="1">
      <c r="A66" s="10"/>
      <c r="B66" s="11" t="s">
        <v>102</v>
      </c>
      <c r="C66" s="23">
        <v>34.2</v>
      </c>
      <c r="D66" s="25"/>
      <c r="E66" s="25"/>
      <c r="F66" s="24">
        <f>VLOOKUP(B66,$B$113:$J$130,8,FALSE)</f>
        <v>-18</v>
      </c>
      <c r="G66" s="25"/>
      <c r="H66" s="24">
        <f>VLOOKUP(B66,$B$151:$J$164,8,FALSE)</f>
        <v>-30</v>
      </c>
      <c r="I66" s="24">
        <f>VLOOKUP(B66,$B$165:$J$180,8,FALSE)</f>
        <v>-71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8"/>
      <c r="W66" s="8"/>
      <c r="X66" s="8"/>
      <c r="Y66" s="8"/>
      <c r="Z66" s="8"/>
      <c r="AA66" s="8"/>
    </row>
    <row r="67" spans="1:27" ht="13.5" customHeight="1">
      <c r="A67" s="10"/>
      <c r="B67" s="28" t="s">
        <v>103</v>
      </c>
      <c r="C67" s="23">
        <v>11.9</v>
      </c>
      <c r="D67" s="25"/>
      <c r="E67" s="25"/>
      <c r="F67" s="25"/>
      <c r="G67" s="24">
        <f>VLOOKUP(B67,$B$131:$J$146,8,FALSE)</f>
        <v>-7</v>
      </c>
      <c r="H67" s="24">
        <f>VLOOKUP(B67,$B$151:$J$164,8,FALSE)</f>
        <v>-16</v>
      </c>
      <c r="I67" s="24">
        <f>VLOOKUP(B67,$B$165:$J$180,8,FALSE)</f>
        <v>-18</v>
      </c>
      <c r="J67" s="24">
        <f>VLOOKUP(B67,$B$182:$J$200,8,FALSE)</f>
        <v>-6</v>
      </c>
      <c r="K67" s="24">
        <f>VLOOKUP(B67,$B$201:$J$211,8,FALSE)</f>
        <v>0</v>
      </c>
      <c r="L67" s="24">
        <f>VLOOKUP(B67,$B$212:$J$225,8,FALSE)</f>
        <v>-12</v>
      </c>
      <c r="M67" s="25"/>
      <c r="N67" s="24">
        <f>VLOOKUP(B67,$B$241:$J$260,8,FALSE)</f>
        <v>-6</v>
      </c>
      <c r="O67" s="25"/>
      <c r="P67" s="25"/>
      <c r="Q67" s="25"/>
      <c r="R67" s="25"/>
      <c r="S67" s="25"/>
      <c r="T67" s="25"/>
      <c r="U67" s="26"/>
      <c r="V67" s="8"/>
      <c r="W67" s="8"/>
      <c r="X67" s="8"/>
      <c r="Y67" s="8"/>
      <c r="Z67" s="8"/>
      <c r="AA67" s="8"/>
    </row>
    <row r="68" spans="1:27" ht="13.5" customHeight="1">
      <c r="A68" s="10"/>
      <c r="B68" s="28" t="s">
        <v>104</v>
      </c>
      <c r="C68" s="23">
        <v>7.1</v>
      </c>
      <c r="D68" s="25"/>
      <c r="E68" s="25"/>
      <c r="F68" s="25"/>
      <c r="G68" s="24">
        <f>VLOOKUP(B68,$B$131:$J$146,8,FALSE)</f>
        <v>-8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8"/>
      <c r="W68" s="8"/>
      <c r="X68" s="8"/>
      <c r="Y68" s="8"/>
      <c r="Z68" s="8"/>
      <c r="AA68" s="8"/>
    </row>
    <row r="69" spans="1:27" ht="13.5" customHeight="1">
      <c r="A69" s="10"/>
      <c r="B69" s="28" t="s">
        <v>105</v>
      </c>
      <c r="C69" s="23">
        <v>6.7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8"/>
      <c r="W69" s="8"/>
      <c r="X69" s="8"/>
      <c r="Y69" s="8"/>
      <c r="Z69" s="8"/>
      <c r="AA69" s="8"/>
    </row>
    <row r="70" spans="1:27" ht="13.5" customHeight="1">
      <c r="A70" s="10"/>
      <c r="B70" s="28" t="s">
        <v>106</v>
      </c>
      <c r="C70" s="23">
        <v>54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8"/>
      <c r="W70" s="8"/>
      <c r="X70" s="8"/>
      <c r="Y70" s="8"/>
      <c r="Z70" s="8"/>
      <c r="AA70" s="8"/>
    </row>
    <row r="71" spans="1:27" ht="13.5" customHeight="1">
      <c r="A71" s="10"/>
      <c r="B71" s="28" t="s">
        <v>107</v>
      </c>
      <c r="C71" s="23">
        <v>54</v>
      </c>
      <c r="D71" s="25"/>
      <c r="E71" s="25"/>
      <c r="F71" s="25"/>
      <c r="G71" s="25"/>
      <c r="H71" s="25"/>
      <c r="I71" s="25"/>
      <c r="J71" s="24">
        <f>VLOOKUP(B71,$B$182:$J$200,8,FALSE)</f>
        <v>-75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8"/>
      <c r="W71" s="8"/>
      <c r="X71" s="8"/>
      <c r="Y71" s="8"/>
      <c r="Z71" s="8"/>
      <c r="AA71" s="8"/>
    </row>
    <row r="72" spans="1:27" ht="13.5" customHeight="1">
      <c r="A72" s="10"/>
      <c r="B72" s="28" t="s">
        <v>108</v>
      </c>
      <c r="C72" s="23">
        <v>24.8</v>
      </c>
      <c r="D72" s="25"/>
      <c r="E72" s="25"/>
      <c r="F72" s="25"/>
      <c r="G72" s="25"/>
      <c r="H72" s="25"/>
      <c r="I72" s="25"/>
      <c r="J72" s="24">
        <f>VLOOKUP(B72,$B$182:$J$200,8,FALSE)</f>
        <v>-27</v>
      </c>
      <c r="K72" s="25"/>
      <c r="L72" s="24">
        <f>VLOOKUP(B72,$B$212:$J$225,8,FALSE)</f>
        <v>-35</v>
      </c>
      <c r="M72" s="24">
        <f>VLOOKUP(B72,$B$226:$J$240,8,FALSE)</f>
        <v>-49</v>
      </c>
      <c r="N72" s="24">
        <f>VLOOKUP(B72,$B$241:$J$260,8,FALSE)</f>
        <v>-17</v>
      </c>
      <c r="O72" s="25"/>
      <c r="P72" s="25"/>
      <c r="Q72" s="24">
        <f>VLOOKUP(B72,$B$285:$J$300,8,FALSE)</f>
        <v>-29</v>
      </c>
      <c r="R72" s="25"/>
      <c r="S72" s="25"/>
      <c r="T72" s="25"/>
      <c r="U72" s="26"/>
      <c r="V72" s="8"/>
      <c r="W72" s="8"/>
      <c r="X72" s="8"/>
      <c r="Y72" s="8"/>
      <c r="Z72" s="8"/>
      <c r="AA72" s="8"/>
    </row>
    <row r="73" spans="1:27" ht="13.5" customHeight="1">
      <c r="A73" s="10"/>
      <c r="B73" s="28" t="s">
        <v>109</v>
      </c>
      <c r="C73" s="23">
        <v>11.6</v>
      </c>
      <c r="D73" s="25"/>
      <c r="E73" s="25"/>
      <c r="F73" s="25"/>
      <c r="G73" s="25"/>
      <c r="H73" s="25"/>
      <c r="I73" s="25"/>
      <c r="J73" s="24">
        <f>VLOOKUP(B73,$B$182:$J$200,8,FALSE)</f>
        <v>-29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 t="e">
        <f>SUM(LARGE(D73:S73,1))+SUM(LARGE(D73:S73,2))+SUM(LARGE(D73:S73,3))+SUM(LARGE(D73:S73,4))+SUM(LARGE(D73:S73,5))+SUM(LARGE(D73:S73,6))+SUM(LARGE(D73:S73,7))+SUM(LARGE(D73:S73,8))+SUM(LARGE(D73:S73,9))</f>
        <v>#NUM!</v>
      </c>
      <c r="V73" s="8" t="e">
        <f>RANK(U73,($U$4,$U$6,$U$12,$U$14,$U$16:$U$17,$U$19,$U$24,$U$31,$U$46,$U$51))</f>
        <v>#NUM!</v>
      </c>
      <c r="W73" s="8"/>
      <c r="X73" s="8"/>
      <c r="Y73" s="8"/>
      <c r="Z73" s="8"/>
      <c r="AA73" s="8"/>
    </row>
    <row r="74" spans="1:27" ht="13.5" customHeight="1">
      <c r="A74" s="10"/>
      <c r="B74" s="28" t="s">
        <v>110</v>
      </c>
      <c r="C74" s="23">
        <v>15.5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 t="e">
        <f>SUM(LARGE(D74:S74,1))+SUM(LARGE(D74:S74,2))+SUM(LARGE(D74:S74,3))+SUM(LARGE(D74:S74,4))+SUM(LARGE(D74:S74,5))+SUM(LARGE(D74:S74,6))+SUM(LARGE(D74:S74,7))+SUM(LARGE(D74:S74,8))+SUM(LARGE(D74:S74,9))</f>
        <v>#NUM!</v>
      </c>
      <c r="V74" s="8" t="e">
        <f>RANK(U74,($U$4,$U$6,$U$12,$U$14,$U$16:$U$17,$U$19,$U$24,$U$31,$U$46,$U$51))</f>
        <v>#NUM!</v>
      </c>
      <c r="W74" s="8"/>
      <c r="X74" s="8"/>
      <c r="Y74" s="8"/>
      <c r="Z74" s="8"/>
      <c r="AA74" s="8"/>
    </row>
    <row r="75" spans="1:27" ht="13.5" customHeight="1">
      <c r="A75" s="10"/>
      <c r="B75" s="17"/>
      <c r="C75" s="2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 t="e">
        <f>SUM(LARGE(D75:S75,1))+SUM(LARGE(D75:S75,2))+SUM(LARGE(D75:S75,3))+SUM(LARGE(D75:S75,4))+SUM(LARGE(D75:S75,5))+SUM(LARGE(D75:S75,6))+SUM(LARGE(D75:S75,7))+SUM(LARGE(D75:S75,8))+SUM(LARGE(D75:S75,9))</f>
        <v>#NUM!</v>
      </c>
      <c r="V75" s="8" t="e">
        <f>RANK(U75,($U$4,$U$6,$U$12,$U$14,$U$16:$U$17,$U$19,$U$24,$U$31,$U$46,$U$51))</f>
        <v>#NUM!</v>
      </c>
      <c r="W75" s="8"/>
      <c r="X75" s="8"/>
      <c r="Y75" s="8"/>
      <c r="Z75" s="8"/>
      <c r="AA75" s="8"/>
    </row>
    <row r="76" spans="1:27" ht="13.5" customHeight="1">
      <c r="A76" s="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8"/>
      <c r="W76" s="8"/>
      <c r="X76" s="8"/>
      <c r="Y76" s="8"/>
      <c r="Z76" s="8"/>
      <c r="AA76" s="8"/>
    </row>
    <row r="77" spans="1:27" ht="13.5" customHeight="1">
      <c r="A77" s="30" t="s">
        <v>111</v>
      </c>
      <c r="B77" s="9"/>
      <c r="C77" s="9"/>
      <c r="D77" s="9"/>
      <c r="E77" s="9"/>
      <c r="F77" s="9"/>
      <c r="G77" s="9"/>
      <c r="H77" s="9"/>
      <c r="I77" s="9"/>
      <c r="J77" s="9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.5" customHeight="1">
      <c r="A78" s="10"/>
      <c r="B78" s="22" t="s">
        <v>112</v>
      </c>
      <c r="C78" s="22" t="s">
        <v>113</v>
      </c>
      <c r="D78" s="22" t="s">
        <v>114</v>
      </c>
      <c r="E78" s="22" t="s">
        <v>9</v>
      </c>
      <c r="F78" s="22" t="s">
        <v>115</v>
      </c>
      <c r="G78" s="22" t="s">
        <v>116</v>
      </c>
      <c r="H78" s="22" t="s">
        <v>117</v>
      </c>
      <c r="I78" s="22" t="s">
        <v>118</v>
      </c>
      <c r="J78" s="22" t="s">
        <v>119</v>
      </c>
      <c r="K78" s="15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3.5" customHeight="1">
      <c r="A79" s="10"/>
      <c r="B79" s="31" t="s">
        <v>38</v>
      </c>
      <c r="C79" s="32">
        <v>44885</v>
      </c>
      <c r="D79" s="33" t="s">
        <v>17</v>
      </c>
      <c r="E79" s="34">
        <f aca="true" t="shared" si="0" ref="E79:E97">ROUND(VLOOKUP(B79,$B$4:$C$65,2,FALSE)/2,1)</f>
        <v>5.5</v>
      </c>
      <c r="F79" s="35">
        <v>80</v>
      </c>
      <c r="G79" s="35">
        <v>72</v>
      </c>
      <c r="H79" s="34">
        <f aca="true" t="shared" si="1" ref="H79:H95">F79-ROUND(E79,0)</f>
        <v>74</v>
      </c>
      <c r="I79" s="34">
        <f aca="true" t="shared" si="2" ref="I79:I95">G79-H79</f>
        <v>-2</v>
      </c>
      <c r="J79" s="36">
        <f aca="true" t="shared" si="3" ref="J79:J95">IF(I79&gt;0,E79-I79*0.2,IF(I79&lt;-3,E79+0.1,E79))</f>
        <v>5.5</v>
      </c>
      <c r="K79" s="15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3.5" customHeight="1">
      <c r="A80" s="10"/>
      <c r="B80" s="37" t="s">
        <v>86</v>
      </c>
      <c r="C80" s="38">
        <v>44885</v>
      </c>
      <c r="D80" s="30" t="s">
        <v>17</v>
      </c>
      <c r="E80" s="39">
        <f t="shared" si="0"/>
        <v>2.4</v>
      </c>
      <c r="F80" s="40">
        <v>74</v>
      </c>
      <c r="G80" s="40">
        <v>72</v>
      </c>
      <c r="H80" s="39">
        <f t="shared" si="1"/>
        <v>72</v>
      </c>
      <c r="I80" s="39">
        <f t="shared" si="2"/>
        <v>0</v>
      </c>
      <c r="J80" s="41">
        <f t="shared" si="3"/>
        <v>2.4</v>
      </c>
      <c r="K80" s="15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.5" customHeight="1">
      <c r="A81" s="10"/>
      <c r="B81" s="37" t="s">
        <v>40</v>
      </c>
      <c r="C81" s="38">
        <v>44885</v>
      </c>
      <c r="D81" s="30" t="s">
        <v>17</v>
      </c>
      <c r="E81" s="39">
        <f t="shared" si="0"/>
        <v>1.5</v>
      </c>
      <c r="F81" s="40">
        <v>82</v>
      </c>
      <c r="G81" s="40">
        <v>72</v>
      </c>
      <c r="H81" s="39">
        <f t="shared" si="1"/>
        <v>80</v>
      </c>
      <c r="I81" s="42">
        <f t="shared" si="2"/>
        <v>-8</v>
      </c>
      <c r="J81" s="41">
        <f t="shared" si="3"/>
        <v>1.6</v>
      </c>
      <c r="K81" s="1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.5" customHeight="1">
      <c r="A82" s="10"/>
      <c r="B82" s="37" t="s">
        <v>41</v>
      </c>
      <c r="C82" s="38">
        <v>44885</v>
      </c>
      <c r="D82" s="30" t="s">
        <v>17</v>
      </c>
      <c r="E82" s="39">
        <f t="shared" si="0"/>
        <v>4.1</v>
      </c>
      <c r="F82" s="40">
        <v>65</v>
      </c>
      <c r="G82" s="40">
        <v>72</v>
      </c>
      <c r="H82" s="43">
        <f t="shared" si="1"/>
        <v>61</v>
      </c>
      <c r="I82" s="44">
        <f t="shared" si="2"/>
        <v>11</v>
      </c>
      <c r="J82" s="45">
        <f t="shared" si="3"/>
        <v>1.8999999999999995</v>
      </c>
      <c r="K82" s="1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3.5" customHeight="1">
      <c r="A83" s="10"/>
      <c r="B83" s="37" t="s">
        <v>43</v>
      </c>
      <c r="C83" s="38">
        <v>44885</v>
      </c>
      <c r="D83" s="30" t="s">
        <v>17</v>
      </c>
      <c r="E83" s="39">
        <f t="shared" si="0"/>
        <v>7</v>
      </c>
      <c r="F83" s="40">
        <v>84</v>
      </c>
      <c r="G83" s="40">
        <v>72</v>
      </c>
      <c r="H83" s="39">
        <f t="shared" si="1"/>
        <v>77</v>
      </c>
      <c r="I83" s="35">
        <f t="shared" si="2"/>
        <v>-5</v>
      </c>
      <c r="J83" s="41">
        <f t="shared" si="3"/>
        <v>7.1</v>
      </c>
      <c r="K83" s="15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.5" customHeight="1">
      <c r="A84" s="10"/>
      <c r="B84" s="37" t="s">
        <v>46</v>
      </c>
      <c r="C84" s="38">
        <v>44885</v>
      </c>
      <c r="D84" s="30" t="s">
        <v>17</v>
      </c>
      <c r="E84" s="39">
        <f t="shared" si="0"/>
        <v>6.3</v>
      </c>
      <c r="F84" s="40">
        <v>88</v>
      </c>
      <c r="G84" s="40">
        <v>72</v>
      </c>
      <c r="H84" s="39">
        <f t="shared" si="1"/>
        <v>82</v>
      </c>
      <c r="I84" s="39">
        <f t="shared" si="2"/>
        <v>-10</v>
      </c>
      <c r="J84" s="41">
        <f t="shared" si="3"/>
        <v>6.3999999999999995</v>
      </c>
      <c r="K84" s="15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.5" customHeight="1">
      <c r="A85" s="10"/>
      <c r="B85" s="37" t="s">
        <v>54</v>
      </c>
      <c r="C85" s="38">
        <v>44885</v>
      </c>
      <c r="D85" s="30" t="s">
        <v>17</v>
      </c>
      <c r="E85" s="39">
        <f t="shared" si="0"/>
        <v>6.3</v>
      </c>
      <c r="F85" s="40">
        <v>84</v>
      </c>
      <c r="G85" s="40">
        <v>72</v>
      </c>
      <c r="H85" s="39">
        <f t="shared" si="1"/>
        <v>78</v>
      </c>
      <c r="I85" s="39">
        <f t="shared" si="2"/>
        <v>-6</v>
      </c>
      <c r="J85" s="41">
        <f t="shared" si="3"/>
        <v>6.3999999999999995</v>
      </c>
      <c r="K85" s="1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.5" customHeight="1">
      <c r="A86" s="10"/>
      <c r="B86" s="37" t="s">
        <v>49</v>
      </c>
      <c r="C86" s="38">
        <v>44885</v>
      </c>
      <c r="D86" s="30" t="s">
        <v>17</v>
      </c>
      <c r="E86" s="39">
        <f t="shared" si="0"/>
        <v>5.2</v>
      </c>
      <c r="F86" s="40">
        <v>78</v>
      </c>
      <c r="G86" s="40">
        <v>72</v>
      </c>
      <c r="H86" s="39">
        <f t="shared" si="1"/>
        <v>73</v>
      </c>
      <c r="I86" s="39">
        <f t="shared" si="2"/>
        <v>-1</v>
      </c>
      <c r="J86" s="41">
        <f t="shared" si="3"/>
        <v>5.2</v>
      </c>
      <c r="K86" s="1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5" customHeight="1">
      <c r="A87" s="10"/>
      <c r="B87" s="37" t="s">
        <v>50</v>
      </c>
      <c r="C87" s="38">
        <v>44885</v>
      </c>
      <c r="D87" s="30" t="s">
        <v>17</v>
      </c>
      <c r="E87" s="39">
        <f t="shared" si="0"/>
        <v>8.7</v>
      </c>
      <c r="F87" s="40">
        <v>82</v>
      </c>
      <c r="G87" s="40">
        <v>72</v>
      </c>
      <c r="H87" s="39">
        <f t="shared" si="1"/>
        <v>73</v>
      </c>
      <c r="I87" s="39">
        <f t="shared" si="2"/>
        <v>-1</v>
      </c>
      <c r="J87" s="41">
        <f t="shared" si="3"/>
        <v>8.7</v>
      </c>
      <c r="K87" s="1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.5" customHeight="1">
      <c r="A88" s="10"/>
      <c r="B88" s="37" t="s">
        <v>51</v>
      </c>
      <c r="C88" s="38">
        <v>44885</v>
      </c>
      <c r="D88" s="30" t="s">
        <v>17</v>
      </c>
      <c r="E88" s="39">
        <f t="shared" si="0"/>
        <v>11</v>
      </c>
      <c r="F88" s="40">
        <v>92</v>
      </c>
      <c r="G88" s="40">
        <v>72</v>
      </c>
      <c r="H88" s="39">
        <f t="shared" si="1"/>
        <v>81</v>
      </c>
      <c r="I88" s="39">
        <f t="shared" si="2"/>
        <v>-9</v>
      </c>
      <c r="J88" s="41">
        <f t="shared" si="3"/>
        <v>11.1</v>
      </c>
      <c r="K88" s="1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.5" customHeight="1">
      <c r="A89" s="10"/>
      <c r="B89" s="37" t="s">
        <v>66</v>
      </c>
      <c r="C89" s="38">
        <v>44885</v>
      </c>
      <c r="D89" s="30" t="s">
        <v>17</v>
      </c>
      <c r="E89" s="39">
        <f t="shared" si="0"/>
        <v>8.7</v>
      </c>
      <c r="F89" s="40">
        <v>82</v>
      </c>
      <c r="G89" s="40">
        <v>72</v>
      </c>
      <c r="H89" s="39">
        <f t="shared" si="1"/>
        <v>73</v>
      </c>
      <c r="I89" s="39">
        <f t="shared" si="2"/>
        <v>-1</v>
      </c>
      <c r="J89" s="41">
        <f t="shared" si="3"/>
        <v>8.7</v>
      </c>
      <c r="K89" s="15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.5" customHeight="1">
      <c r="A90" s="10"/>
      <c r="B90" s="37" t="s">
        <v>75</v>
      </c>
      <c r="C90" s="38">
        <v>44885</v>
      </c>
      <c r="D90" s="30" t="s">
        <v>17</v>
      </c>
      <c r="E90" s="39">
        <f t="shared" si="0"/>
        <v>3</v>
      </c>
      <c r="F90" s="40">
        <v>90</v>
      </c>
      <c r="G90" s="40">
        <v>72</v>
      </c>
      <c r="H90" s="39">
        <f t="shared" si="1"/>
        <v>87</v>
      </c>
      <c r="I90" s="39">
        <f t="shared" si="2"/>
        <v>-15</v>
      </c>
      <c r="J90" s="41">
        <f t="shared" si="3"/>
        <v>3.1</v>
      </c>
      <c r="K90" s="1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.5" customHeight="1">
      <c r="A91" s="10"/>
      <c r="B91" s="37" t="s">
        <v>76</v>
      </c>
      <c r="C91" s="38">
        <v>44885</v>
      </c>
      <c r="D91" s="30" t="s">
        <v>17</v>
      </c>
      <c r="E91" s="39">
        <f t="shared" si="0"/>
        <v>9</v>
      </c>
      <c r="F91" s="40">
        <v>105</v>
      </c>
      <c r="G91" s="40">
        <v>72</v>
      </c>
      <c r="H91" s="39">
        <f t="shared" si="1"/>
        <v>96</v>
      </c>
      <c r="I91" s="39">
        <f t="shared" si="2"/>
        <v>-24</v>
      </c>
      <c r="J91" s="41">
        <f t="shared" si="3"/>
        <v>9.1</v>
      </c>
      <c r="K91" s="1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.5" customHeight="1">
      <c r="A92" s="10"/>
      <c r="B92" s="37" t="s">
        <v>81</v>
      </c>
      <c r="C92" s="38">
        <v>44885</v>
      </c>
      <c r="D92" s="30" t="s">
        <v>17</v>
      </c>
      <c r="E92" s="39">
        <f t="shared" si="0"/>
        <v>9.4</v>
      </c>
      <c r="F92" s="40">
        <v>105</v>
      </c>
      <c r="G92" s="40">
        <v>72</v>
      </c>
      <c r="H92" s="39">
        <f t="shared" si="1"/>
        <v>96</v>
      </c>
      <c r="I92" s="39">
        <f t="shared" si="2"/>
        <v>-24</v>
      </c>
      <c r="J92" s="41">
        <f t="shared" si="3"/>
        <v>9.5</v>
      </c>
      <c r="K92" s="1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.5" customHeight="1">
      <c r="A93" s="10"/>
      <c r="B93" s="37" t="s">
        <v>82</v>
      </c>
      <c r="C93" s="38">
        <v>44885</v>
      </c>
      <c r="D93" s="30" t="s">
        <v>17</v>
      </c>
      <c r="E93" s="39">
        <f t="shared" si="0"/>
        <v>9</v>
      </c>
      <c r="F93" s="40">
        <v>93</v>
      </c>
      <c r="G93" s="40">
        <v>72</v>
      </c>
      <c r="H93" s="39">
        <f t="shared" si="1"/>
        <v>84</v>
      </c>
      <c r="I93" s="39">
        <f t="shared" si="2"/>
        <v>-12</v>
      </c>
      <c r="J93" s="41">
        <f t="shared" si="3"/>
        <v>9.1</v>
      </c>
      <c r="K93" s="1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.5" customHeight="1">
      <c r="A94" s="10"/>
      <c r="B94" s="37" t="s">
        <v>70</v>
      </c>
      <c r="C94" s="38">
        <v>44885</v>
      </c>
      <c r="D94" s="30" t="s">
        <v>17</v>
      </c>
      <c r="E94" s="39">
        <f t="shared" si="0"/>
        <v>10.2</v>
      </c>
      <c r="F94" s="40">
        <v>108</v>
      </c>
      <c r="G94" s="40">
        <v>72</v>
      </c>
      <c r="H94" s="39">
        <f t="shared" si="1"/>
        <v>98</v>
      </c>
      <c r="I94" s="39">
        <f t="shared" si="2"/>
        <v>-26</v>
      </c>
      <c r="J94" s="41">
        <f t="shared" si="3"/>
        <v>10.299999999999999</v>
      </c>
      <c r="K94" s="15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.5" customHeight="1">
      <c r="A95" s="10"/>
      <c r="B95" s="37" t="s">
        <v>97</v>
      </c>
      <c r="C95" s="38">
        <v>44885</v>
      </c>
      <c r="D95" s="30" t="s">
        <v>17</v>
      </c>
      <c r="E95" s="39">
        <f t="shared" si="0"/>
        <v>12.8</v>
      </c>
      <c r="F95" s="40">
        <v>113</v>
      </c>
      <c r="G95" s="40">
        <v>72</v>
      </c>
      <c r="H95" s="39">
        <f t="shared" si="1"/>
        <v>100</v>
      </c>
      <c r="I95" s="39">
        <f t="shared" si="2"/>
        <v>-28</v>
      </c>
      <c r="J95" s="41">
        <f t="shared" si="3"/>
        <v>12.9</v>
      </c>
      <c r="K95" s="15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.5" customHeight="1">
      <c r="A96" s="10"/>
      <c r="B96" s="37" t="s">
        <v>99</v>
      </c>
      <c r="C96" s="38">
        <v>44885</v>
      </c>
      <c r="D96" s="30" t="s">
        <v>17</v>
      </c>
      <c r="E96" s="39">
        <f t="shared" si="0"/>
        <v>15.4</v>
      </c>
      <c r="F96" s="30" t="s">
        <v>98</v>
      </c>
      <c r="G96" s="40">
        <v>72</v>
      </c>
      <c r="H96" s="30" t="s">
        <v>98</v>
      </c>
      <c r="I96" s="30" t="s">
        <v>98</v>
      </c>
      <c r="J96" s="41">
        <f>E96+0.1</f>
        <v>15.5</v>
      </c>
      <c r="K96" s="15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.5" customHeight="1">
      <c r="A97" s="10"/>
      <c r="B97" s="37" t="s">
        <v>100</v>
      </c>
      <c r="C97" s="38">
        <v>44885</v>
      </c>
      <c r="D97" s="30" t="s">
        <v>17</v>
      </c>
      <c r="E97" s="39">
        <f t="shared" si="0"/>
        <v>18</v>
      </c>
      <c r="F97" s="40">
        <v>104</v>
      </c>
      <c r="G97" s="40">
        <v>72</v>
      </c>
      <c r="H97" s="39">
        <f>F97-ROUND(E97,0)</f>
        <v>86</v>
      </c>
      <c r="I97" s="39">
        <f>G97-H97</f>
        <v>-14</v>
      </c>
      <c r="J97" s="41">
        <f>IF(I97&gt;0,E97-I97*0.2,IF(I97&lt;-3,E97+0.1,E97))</f>
        <v>18.1</v>
      </c>
      <c r="K97" s="15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.5" customHeight="1">
      <c r="A98" s="10"/>
      <c r="B98" s="46" t="s">
        <v>101</v>
      </c>
      <c r="C98" s="47">
        <v>44885</v>
      </c>
      <c r="D98" s="48" t="s">
        <v>17</v>
      </c>
      <c r="E98" s="49">
        <v>18</v>
      </c>
      <c r="F98" s="48" t="s">
        <v>98</v>
      </c>
      <c r="G98" s="42">
        <v>72</v>
      </c>
      <c r="H98" s="48" t="s">
        <v>98</v>
      </c>
      <c r="I98" s="48" t="s">
        <v>98</v>
      </c>
      <c r="J98" s="50">
        <f>E98+0.1</f>
        <v>18.1</v>
      </c>
      <c r="K98" s="15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.5" customHeight="1">
      <c r="A99" s="10"/>
      <c r="B99" s="31" t="s">
        <v>38</v>
      </c>
      <c r="C99" s="51" t="s">
        <v>10</v>
      </c>
      <c r="D99" s="33" t="s">
        <v>18</v>
      </c>
      <c r="E99" s="34">
        <v>5.5</v>
      </c>
      <c r="F99" s="35">
        <v>75</v>
      </c>
      <c r="G99" s="35">
        <v>71</v>
      </c>
      <c r="H99" s="34">
        <f aca="true" t="shared" si="4" ref="H99:H111">F99-ROUND(E99,0)</f>
        <v>69</v>
      </c>
      <c r="I99" s="34">
        <f aca="true" t="shared" si="5" ref="I99:I111">G99-H99</f>
        <v>2</v>
      </c>
      <c r="J99" s="36">
        <f aca="true" t="shared" si="6" ref="J99:J111">IF(I99&gt;0,E99-I99*0.2,IF(I99&lt;-3,E99+0.1,E99))</f>
        <v>5.1</v>
      </c>
      <c r="K99" s="15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.5" customHeight="1">
      <c r="A100" s="10"/>
      <c r="B100" s="37" t="s">
        <v>86</v>
      </c>
      <c r="C100" s="52" t="s">
        <v>10</v>
      </c>
      <c r="D100" s="30" t="s">
        <v>18</v>
      </c>
      <c r="E100" s="39">
        <v>2.4</v>
      </c>
      <c r="F100" s="40">
        <v>67</v>
      </c>
      <c r="G100" s="40">
        <v>71</v>
      </c>
      <c r="H100" s="39">
        <f t="shared" si="4"/>
        <v>65</v>
      </c>
      <c r="I100" s="53">
        <f t="shared" si="5"/>
        <v>6</v>
      </c>
      <c r="J100" s="41">
        <f t="shared" si="6"/>
        <v>1.1999999999999997</v>
      </c>
      <c r="K100" s="1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.5" customHeight="1">
      <c r="A101" s="10"/>
      <c r="B101" s="37" t="s">
        <v>40</v>
      </c>
      <c r="C101" s="52" t="s">
        <v>10</v>
      </c>
      <c r="D101" s="30" t="s">
        <v>18</v>
      </c>
      <c r="E101" s="39">
        <v>1.6</v>
      </c>
      <c r="F101" s="40">
        <v>72</v>
      </c>
      <c r="G101" s="40">
        <v>71</v>
      </c>
      <c r="H101" s="39">
        <f t="shared" si="4"/>
        <v>70</v>
      </c>
      <c r="I101" s="39">
        <f t="shared" si="5"/>
        <v>1</v>
      </c>
      <c r="J101" s="41">
        <f t="shared" si="6"/>
        <v>1.4000000000000001</v>
      </c>
      <c r="K101" s="15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.5" customHeight="1">
      <c r="A102" s="10"/>
      <c r="B102" s="37" t="s">
        <v>41</v>
      </c>
      <c r="C102" s="52" t="s">
        <v>10</v>
      </c>
      <c r="D102" s="30" t="s">
        <v>18</v>
      </c>
      <c r="E102" s="39">
        <v>1.9</v>
      </c>
      <c r="F102" s="40">
        <v>71</v>
      </c>
      <c r="G102" s="40">
        <v>71</v>
      </c>
      <c r="H102" s="39">
        <f t="shared" si="4"/>
        <v>69</v>
      </c>
      <c r="I102" s="39">
        <f t="shared" si="5"/>
        <v>2</v>
      </c>
      <c r="J102" s="41">
        <f t="shared" si="6"/>
        <v>1.5</v>
      </c>
      <c r="K102" s="15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.5" customHeight="1">
      <c r="A103" s="10"/>
      <c r="B103" s="37" t="s">
        <v>43</v>
      </c>
      <c r="C103" s="52" t="s">
        <v>10</v>
      </c>
      <c r="D103" s="30" t="s">
        <v>18</v>
      </c>
      <c r="E103" s="39">
        <v>7.1</v>
      </c>
      <c r="F103" s="40">
        <v>72</v>
      </c>
      <c r="G103" s="40">
        <v>71</v>
      </c>
      <c r="H103" s="39">
        <f t="shared" si="4"/>
        <v>65</v>
      </c>
      <c r="I103" s="53">
        <f t="shared" si="5"/>
        <v>6</v>
      </c>
      <c r="J103" s="41">
        <f t="shared" si="6"/>
        <v>5.8999999999999995</v>
      </c>
      <c r="K103" s="15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.5" customHeight="1">
      <c r="A104" s="10"/>
      <c r="B104" s="37" t="s">
        <v>59</v>
      </c>
      <c r="C104" s="52" t="s">
        <v>10</v>
      </c>
      <c r="D104" s="30" t="s">
        <v>18</v>
      </c>
      <c r="E104" s="39">
        <v>5.7</v>
      </c>
      <c r="F104" s="40">
        <v>84</v>
      </c>
      <c r="G104" s="40">
        <v>71</v>
      </c>
      <c r="H104" s="39">
        <f t="shared" si="4"/>
        <v>78</v>
      </c>
      <c r="I104" s="39">
        <f t="shared" si="5"/>
        <v>-7</v>
      </c>
      <c r="J104" s="41">
        <f t="shared" si="6"/>
        <v>5.8</v>
      </c>
      <c r="K104" s="15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.5" customHeight="1">
      <c r="A105" s="10"/>
      <c r="B105" s="37" t="s">
        <v>54</v>
      </c>
      <c r="C105" s="52" t="s">
        <v>10</v>
      </c>
      <c r="D105" s="30" t="s">
        <v>18</v>
      </c>
      <c r="E105" s="39">
        <v>6.4</v>
      </c>
      <c r="F105" s="40">
        <v>89</v>
      </c>
      <c r="G105" s="40">
        <v>71</v>
      </c>
      <c r="H105" s="39">
        <f t="shared" si="4"/>
        <v>83</v>
      </c>
      <c r="I105" s="39">
        <f t="shared" si="5"/>
        <v>-12</v>
      </c>
      <c r="J105" s="41">
        <f t="shared" si="6"/>
        <v>6.5</v>
      </c>
      <c r="K105" s="15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.5" customHeight="1">
      <c r="A106" s="10"/>
      <c r="B106" s="37" t="s">
        <v>52</v>
      </c>
      <c r="C106" s="52" t="s">
        <v>10</v>
      </c>
      <c r="D106" s="30" t="s">
        <v>18</v>
      </c>
      <c r="E106" s="39">
        <v>6.8</v>
      </c>
      <c r="F106" s="40">
        <v>76</v>
      </c>
      <c r="G106" s="40">
        <v>71</v>
      </c>
      <c r="H106" s="39">
        <f t="shared" si="4"/>
        <v>69</v>
      </c>
      <c r="I106" s="39">
        <f t="shared" si="5"/>
        <v>2</v>
      </c>
      <c r="J106" s="41">
        <f t="shared" si="6"/>
        <v>6.3999999999999995</v>
      </c>
      <c r="K106" s="15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.5" customHeight="1">
      <c r="A107" s="10"/>
      <c r="B107" s="37" t="s">
        <v>55</v>
      </c>
      <c r="C107" s="52" t="s">
        <v>10</v>
      </c>
      <c r="D107" s="30" t="s">
        <v>18</v>
      </c>
      <c r="E107" s="39">
        <v>13.7</v>
      </c>
      <c r="F107" s="40">
        <v>104</v>
      </c>
      <c r="G107" s="40">
        <v>71</v>
      </c>
      <c r="H107" s="39">
        <f t="shared" si="4"/>
        <v>90</v>
      </c>
      <c r="I107" s="39">
        <f t="shared" si="5"/>
        <v>-19</v>
      </c>
      <c r="J107" s="41">
        <f t="shared" si="6"/>
        <v>13.799999999999999</v>
      </c>
      <c r="K107" s="15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.5" customHeight="1">
      <c r="A108" s="10"/>
      <c r="B108" s="37" t="s">
        <v>51</v>
      </c>
      <c r="C108" s="52" t="s">
        <v>10</v>
      </c>
      <c r="D108" s="30" t="s">
        <v>18</v>
      </c>
      <c r="E108" s="39">
        <v>11.1</v>
      </c>
      <c r="F108" s="40">
        <v>94</v>
      </c>
      <c r="G108" s="40">
        <v>71</v>
      </c>
      <c r="H108" s="39">
        <f t="shared" si="4"/>
        <v>83</v>
      </c>
      <c r="I108" s="39">
        <f t="shared" si="5"/>
        <v>-12</v>
      </c>
      <c r="J108" s="41">
        <f t="shared" si="6"/>
        <v>11.2</v>
      </c>
      <c r="K108" s="15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.5" customHeight="1">
      <c r="A109" s="10"/>
      <c r="B109" s="37" t="s">
        <v>66</v>
      </c>
      <c r="C109" s="52" t="s">
        <v>10</v>
      </c>
      <c r="D109" s="30" t="s">
        <v>18</v>
      </c>
      <c r="E109" s="39">
        <v>8.7</v>
      </c>
      <c r="F109" s="40">
        <v>91</v>
      </c>
      <c r="G109" s="40">
        <v>71</v>
      </c>
      <c r="H109" s="39">
        <f t="shared" si="4"/>
        <v>82</v>
      </c>
      <c r="I109" s="39">
        <f t="shared" si="5"/>
        <v>-11</v>
      </c>
      <c r="J109" s="41">
        <f t="shared" si="6"/>
        <v>8.799999999999999</v>
      </c>
      <c r="K109" s="15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.5" customHeight="1">
      <c r="A110" s="10"/>
      <c r="B110" s="37" t="s">
        <v>81</v>
      </c>
      <c r="C110" s="52" t="s">
        <v>10</v>
      </c>
      <c r="D110" s="30" t="s">
        <v>18</v>
      </c>
      <c r="E110" s="39">
        <v>9.5</v>
      </c>
      <c r="F110" s="40">
        <v>90</v>
      </c>
      <c r="G110" s="40">
        <v>71</v>
      </c>
      <c r="H110" s="39">
        <f t="shared" si="4"/>
        <v>80</v>
      </c>
      <c r="I110" s="39">
        <f t="shared" si="5"/>
        <v>-9</v>
      </c>
      <c r="J110" s="41">
        <f t="shared" si="6"/>
        <v>9.6</v>
      </c>
      <c r="K110" s="15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.5" customHeight="1">
      <c r="A111" s="10"/>
      <c r="B111" s="37" t="s">
        <v>82</v>
      </c>
      <c r="C111" s="52" t="s">
        <v>10</v>
      </c>
      <c r="D111" s="30" t="s">
        <v>18</v>
      </c>
      <c r="E111" s="40">
        <v>9.1</v>
      </c>
      <c r="F111" s="40">
        <v>95</v>
      </c>
      <c r="G111" s="40">
        <v>71</v>
      </c>
      <c r="H111" s="40">
        <f t="shared" si="4"/>
        <v>86</v>
      </c>
      <c r="I111" s="40">
        <f t="shared" si="5"/>
        <v>-15</v>
      </c>
      <c r="J111" s="41">
        <f t="shared" si="6"/>
        <v>9.2</v>
      </c>
      <c r="K111" s="15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.5" customHeight="1">
      <c r="A112" s="10"/>
      <c r="B112" s="46" t="s">
        <v>97</v>
      </c>
      <c r="C112" s="54" t="s">
        <v>10</v>
      </c>
      <c r="D112" s="48" t="s">
        <v>18</v>
      </c>
      <c r="E112" s="42">
        <v>12.9</v>
      </c>
      <c r="F112" s="42">
        <v>97</v>
      </c>
      <c r="G112" s="42">
        <v>71</v>
      </c>
      <c r="H112" s="48" t="s">
        <v>98</v>
      </c>
      <c r="I112" s="48" t="s">
        <v>98</v>
      </c>
      <c r="J112" s="50">
        <f>E112+0.1</f>
        <v>13</v>
      </c>
      <c r="K112" s="1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.5" customHeight="1">
      <c r="A113" s="10"/>
      <c r="B113" s="31" t="s">
        <v>38</v>
      </c>
      <c r="C113" s="55" t="s">
        <v>11</v>
      </c>
      <c r="D113" s="33" t="s">
        <v>19</v>
      </c>
      <c r="E113" s="34">
        <v>5.1</v>
      </c>
      <c r="F113" s="35">
        <v>83</v>
      </c>
      <c r="G113" s="35">
        <v>72</v>
      </c>
      <c r="H113" s="34">
        <f aca="true" t="shared" si="7" ref="H113:H144">F113-ROUND(E113,0)</f>
        <v>78</v>
      </c>
      <c r="I113" s="34">
        <f aca="true" t="shared" si="8" ref="I113:I144">G113-H113</f>
        <v>-6</v>
      </c>
      <c r="J113" s="36">
        <f aca="true" t="shared" si="9" ref="J113:J144">IF(I113&gt;0,E113-I113*0.2,IF(I113&lt;-3,E113+0.1,E113))</f>
        <v>5.199999999999999</v>
      </c>
      <c r="K113" s="15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.5" customHeight="1">
      <c r="A114" s="10"/>
      <c r="B114" s="37" t="s">
        <v>86</v>
      </c>
      <c r="C114" s="55" t="s">
        <v>11</v>
      </c>
      <c r="D114" s="30" t="s">
        <v>19</v>
      </c>
      <c r="E114" s="39">
        <v>1.2</v>
      </c>
      <c r="F114" s="40">
        <v>72</v>
      </c>
      <c r="G114" s="40">
        <v>72</v>
      </c>
      <c r="H114" s="39">
        <f t="shared" si="7"/>
        <v>71</v>
      </c>
      <c r="I114" s="39">
        <f t="shared" si="8"/>
        <v>1</v>
      </c>
      <c r="J114" s="41">
        <f t="shared" si="9"/>
        <v>1</v>
      </c>
      <c r="K114" s="15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.5" customHeight="1">
      <c r="A115" s="10"/>
      <c r="B115" s="37" t="s">
        <v>40</v>
      </c>
      <c r="C115" s="55" t="s">
        <v>11</v>
      </c>
      <c r="D115" s="30" t="s">
        <v>19</v>
      </c>
      <c r="E115" s="39">
        <v>1.4</v>
      </c>
      <c r="F115" s="40">
        <v>78</v>
      </c>
      <c r="G115" s="40">
        <v>72</v>
      </c>
      <c r="H115" s="39">
        <f t="shared" si="7"/>
        <v>77</v>
      </c>
      <c r="I115" s="39">
        <f t="shared" si="8"/>
        <v>-5</v>
      </c>
      <c r="J115" s="41">
        <f t="shared" si="9"/>
        <v>1.5</v>
      </c>
      <c r="K115" s="15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.5" customHeight="1">
      <c r="A116" s="10"/>
      <c r="B116" s="37" t="s">
        <v>41</v>
      </c>
      <c r="C116" s="55" t="s">
        <v>11</v>
      </c>
      <c r="D116" s="30" t="s">
        <v>19</v>
      </c>
      <c r="E116" s="39">
        <v>1.5</v>
      </c>
      <c r="F116" s="40">
        <v>72</v>
      </c>
      <c r="G116" s="40">
        <v>72</v>
      </c>
      <c r="H116" s="39">
        <f t="shared" si="7"/>
        <v>70</v>
      </c>
      <c r="I116" s="39">
        <f t="shared" si="8"/>
        <v>2</v>
      </c>
      <c r="J116" s="41">
        <f t="shared" si="9"/>
        <v>1.1</v>
      </c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.5" customHeight="1">
      <c r="A117" s="10"/>
      <c r="B117" s="37" t="s">
        <v>43</v>
      </c>
      <c r="C117" s="55" t="s">
        <v>11</v>
      </c>
      <c r="D117" s="30" t="s">
        <v>19</v>
      </c>
      <c r="E117" s="39">
        <v>5.9</v>
      </c>
      <c r="F117" s="40">
        <v>75</v>
      </c>
      <c r="G117" s="40">
        <v>72</v>
      </c>
      <c r="H117" s="39">
        <f t="shared" si="7"/>
        <v>69</v>
      </c>
      <c r="I117" s="53">
        <f t="shared" si="8"/>
        <v>3</v>
      </c>
      <c r="J117" s="41">
        <f t="shared" si="9"/>
        <v>5.300000000000001</v>
      </c>
      <c r="K117" s="15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.5" customHeight="1">
      <c r="A118" s="10"/>
      <c r="B118" s="56" t="s">
        <v>59</v>
      </c>
      <c r="C118" s="55" t="s">
        <v>11</v>
      </c>
      <c r="D118" s="30" t="s">
        <v>19</v>
      </c>
      <c r="E118" s="39">
        <v>5.8</v>
      </c>
      <c r="F118" s="40">
        <v>75</v>
      </c>
      <c r="G118" s="40">
        <v>72</v>
      </c>
      <c r="H118" s="39">
        <f t="shared" si="7"/>
        <v>69</v>
      </c>
      <c r="I118" s="53">
        <f t="shared" si="8"/>
        <v>3</v>
      </c>
      <c r="J118" s="41">
        <f t="shared" si="9"/>
        <v>5.199999999999999</v>
      </c>
      <c r="K118" s="15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.5" customHeight="1">
      <c r="A119" s="10"/>
      <c r="B119" s="37" t="s">
        <v>54</v>
      </c>
      <c r="C119" s="55" t="s">
        <v>11</v>
      </c>
      <c r="D119" s="30" t="s">
        <v>19</v>
      </c>
      <c r="E119" s="39">
        <v>6.5</v>
      </c>
      <c r="F119" s="40">
        <v>82</v>
      </c>
      <c r="G119" s="40">
        <v>72</v>
      </c>
      <c r="H119" s="39">
        <f t="shared" si="7"/>
        <v>75</v>
      </c>
      <c r="I119" s="39">
        <f t="shared" si="8"/>
        <v>-3</v>
      </c>
      <c r="J119" s="41">
        <f t="shared" si="9"/>
        <v>6.5</v>
      </c>
      <c r="K119" s="15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.5" customHeight="1">
      <c r="A120" s="10"/>
      <c r="B120" s="37" t="s">
        <v>70</v>
      </c>
      <c r="C120" s="55" t="s">
        <v>11</v>
      </c>
      <c r="D120" s="30" t="s">
        <v>19</v>
      </c>
      <c r="E120" s="39">
        <v>10.3</v>
      </c>
      <c r="F120" s="40">
        <v>92</v>
      </c>
      <c r="G120" s="40">
        <v>72</v>
      </c>
      <c r="H120" s="39">
        <f t="shared" si="7"/>
        <v>82</v>
      </c>
      <c r="I120" s="39">
        <f t="shared" si="8"/>
        <v>-10</v>
      </c>
      <c r="J120" s="41">
        <f t="shared" si="9"/>
        <v>10.4</v>
      </c>
      <c r="K120" s="15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.5" customHeight="1">
      <c r="A121" s="10"/>
      <c r="B121" s="37" t="s">
        <v>46</v>
      </c>
      <c r="C121" s="55" t="s">
        <v>11</v>
      </c>
      <c r="D121" s="30" t="s">
        <v>19</v>
      </c>
      <c r="E121" s="39">
        <v>6.4</v>
      </c>
      <c r="F121" s="40">
        <v>84</v>
      </c>
      <c r="G121" s="40">
        <v>72</v>
      </c>
      <c r="H121" s="39">
        <f t="shared" si="7"/>
        <v>78</v>
      </c>
      <c r="I121" s="39">
        <f t="shared" si="8"/>
        <v>-6</v>
      </c>
      <c r="J121" s="41">
        <f t="shared" si="9"/>
        <v>6.5</v>
      </c>
      <c r="K121" s="1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.5" customHeight="1">
      <c r="A122" s="10"/>
      <c r="B122" s="37" t="s">
        <v>51</v>
      </c>
      <c r="C122" s="55" t="s">
        <v>11</v>
      </c>
      <c r="D122" s="30" t="s">
        <v>19</v>
      </c>
      <c r="E122" s="39">
        <v>11.2</v>
      </c>
      <c r="F122" s="40">
        <v>84</v>
      </c>
      <c r="G122" s="40">
        <v>72</v>
      </c>
      <c r="H122" s="39">
        <f t="shared" si="7"/>
        <v>73</v>
      </c>
      <c r="I122" s="39">
        <f t="shared" si="8"/>
        <v>-1</v>
      </c>
      <c r="J122" s="41">
        <f t="shared" si="9"/>
        <v>11.2</v>
      </c>
      <c r="K122" s="15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.5" customHeight="1">
      <c r="A123" s="10"/>
      <c r="B123" s="37" t="s">
        <v>66</v>
      </c>
      <c r="C123" s="55" t="s">
        <v>11</v>
      </c>
      <c r="D123" s="30" t="s">
        <v>19</v>
      </c>
      <c r="E123" s="39">
        <v>8.8</v>
      </c>
      <c r="F123" s="40">
        <v>87</v>
      </c>
      <c r="G123" s="40">
        <v>72</v>
      </c>
      <c r="H123" s="39">
        <f t="shared" si="7"/>
        <v>78</v>
      </c>
      <c r="I123" s="39">
        <f t="shared" si="8"/>
        <v>-6</v>
      </c>
      <c r="J123" s="41">
        <f t="shared" si="9"/>
        <v>8.9</v>
      </c>
      <c r="K123" s="15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.5" customHeight="1">
      <c r="A124" s="10"/>
      <c r="B124" s="37" t="s">
        <v>81</v>
      </c>
      <c r="C124" s="55" t="s">
        <v>11</v>
      </c>
      <c r="D124" s="30" t="s">
        <v>19</v>
      </c>
      <c r="E124" s="39">
        <v>9.6</v>
      </c>
      <c r="F124" s="40">
        <v>91</v>
      </c>
      <c r="G124" s="40">
        <v>72</v>
      </c>
      <c r="H124" s="39">
        <f t="shared" si="7"/>
        <v>81</v>
      </c>
      <c r="I124" s="39">
        <f t="shared" si="8"/>
        <v>-9</v>
      </c>
      <c r="J124" s="41">
        <f t="shared" si="9"/>
        <v>9.7</v>
      </c>
      <c r="K124" s="15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.5" customHeight="1">
      <c r="A125" s="10"/>
      <c r="B125" s="37" t="s">
        <v>49</v>
      </c>
      <c r="C125" s="55" t="s">
        <v>11</v>
      </c>
      <c r="D125" s="30" t="s">
        <v>19</v>
      </c>
      <c r="E125" s="39">
        <v>5.7</v>
      </c>
      <c r="F125" s="40">
        <v>82</v>
      </c>
      <c r="G125" s="40">
        <v>72</v>
      </c>
      <c r="H125" s="39">
        <f t="shared" si="7"/>
        <v>76</v>
      </c>
      <c r="I125" s="39">
        <f t="shared" si="8"/>
        <v>-4</v>
      </c>
      <c r="J125" s="41">
        <f t="shared" si="9"/>
        <v>5.8</v>
      </c>
      <c r="K125" s="15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.5" customHeight="1">
      <c r="A126" s="10"/>
      <c r="B126" s="46" t="s">
        <v>97</v>
      </c>
      <c r="C126" s="55" t="s">
        <v>11</v>
      </c>
      <c r="D126" s="30" t="s">
        <v>19</v>
      </c>
      <c r="E126" s="39">
        <v>13</v>
      </c>
      <c r="F126" s="40">
        <v>106</v>
      </c>
      <c r="G126" s="40">
        <v>72</v>
      </c>
      <c r="H126" s="39">
        <f t="shared" si="7"/>
        <v>93</v>
      </c>
      <c r="I126" s="39">
        <f t="shared" si="8"/>
        <v>-21</v>
      </c>
      <c r="J126" s="41">
        <f t="shared" si="9"/>
        <v>13.1</v>
      </c>
      <c r="K126" s="15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.5" customHeight="1">
      <c r="A127" s="10"/>
      <c r="B127" s="31" t="s">
        <v>77</v>
      </c>
      <c r="C127" s="55" t="s">
        <v>11</v>
      </c>
      <c r="D127" s="30" t="s">
        <v>19</v>
      </c>
      <c r="E127" s="39">
        <v>8.3</v>
      </c>
      <c r="F127" s="40">
        <v>100</v>
      </c>
      <c r="G127" s="40">
        <v>72</v>
      </c>
      <c r="H127" s="39">
        <f t="shared" si="7"/>
        <v>92</v>
      </c>
      <c r="I127" s="39">
        <f t="shared" si="8"/>
        <v>-20</v>
      </c>
      <c r="J127" s="41">
        <f t="shared" si="9"/>
        <v>8.4</v>
      </c>
      <c r="K127" s="15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.5" customHeight="1">
      <c r="A128" s="10"/>
      <c r="B128" s="37" t="s">
        <v>75</v>
      </c>
      <c r="C128" s="55" t="s">
        <v>11</v>
      </c>
      <c r="D128" s="30" t="s">
        <v>19</v>
      </c>
      <c r="E128" s="39">
        <v>3.1</v>
      </c>
      <c r="F128" s="40">
        <v>93</v>
      </c>
      <c r="G128" s="40">
        <v>72</v>
      </c>
      <c r="H128" s="39">
        <f t="shared" si="7"/>
        <v>90</v>
      </c>
      <c r="I128" s="39">
        <f t="shared" si="8"/>
        <v>-18</v>
      </c>
      <c r="J128" s="41">
        <f t="shared" si="9"/>
        <v>3.2</v>
      </c>
      <c r="K128" s="15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.5" customHeight="1">
      <c r="A129" s="10"/>
      <c r="B129" s="37" t="s">
        <v>100</v>
      </c>
      <c r="C129" s="55" t="s">
        <v>11</v>
      </c>
      <c r="D129" s="30" t="s">
        <v>19</v>
      </c>
      <c r="E129" s="39">
        <v>18.1</v>
      </c>
      <c r="F129" s="40">
        <v>114</v>
      </c>
      <c r="G129" s="40">
        <v>72</v>
      </c>
      <c r="H129" s="39">
        <f t="shared" si="7"/>
        <v>96</v>
      </c>
      <c r="I129" s="39">
        <f t="shared" si="8"/>
        <v>-24</v>
      </c>
      <c r="J129" s="41">
        <f t="shared" si="9"/>
        <v>18.200000000000003</v>
      </c>
      <c r="K129" s="1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.5" customHeight="1">
      <c r="A130" s="10"/>
      <c r="B130" s="46" t="s">
        <v>102</v>
      </c>
      <c r="C130" s="55" t="s">
        <v>11</v>
      </c>
      <c r="D130" s="48" t="s">
        <v>19</v>
      </c>
      <c r="E130" s="49">
        <v>17.1</v>
      </c>
      <c r="F130" s="42">
        <v>107</v>
      </c>
      <c r="G130" s="42">
        <v>72</v>
      </c>
      <c r="H130" s="49">
        <f t="shared" si="7"/>
        <v>90</v>
      </c>
      <c r="I130" s="49">
        <f t="shared" si="8"/>
        <v>-18</v>
      </c>
      <c r="J130" s="50">
        <f t="shared" si="9"/>
        <v>17.200000000000003</v>
      </c>
      <c r="K130" s="15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.5" customHeight="1">
      <c r="A131" s="10"/>
      <c r="B131" s="31" t="s">
        <v>38</v>
      </c>
      <c r="C131" s="55" t="s">
        <v>12</v>
      </c>
      <c r="D131" s="33" t="s">
        <v>20</v>
      </c>
      <c r="E131" s="34">
        <v>5.2</v>
      </c>
      <c r="F131" s="35">
        <v>81</v>
      </c>
      <c r="G131" s="35">
        <v>72</v>
      </c>
      <c r="H131" s="34">
        <f t="shared" si="7"/>
        <v>76</v>
      </c>
      <c r="I131" s="34">
        <f t="shared" si="8"/>
        <v>-4</v>
      </c>
      <c r="J131" s="36">
        <f t="shared" si="9"/>
        <v>5.3</v>
      </c>
      <c r="K131" s="1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.5" customHeight="1">
      <c r="A132" s="10"/>
      <c r="B132" s="37" t="s">
        <v>86</v>
      </c>
      <c r="C132" s="55" t="s">
        <v>12</v>
      </c>
      <c r="D132" s="30" t="s">
        <v>20</v>
      </c>
      <c r="E132" s="39">
        <v>1</v>
      </c>
      <c r="F132" s="40">
        <v>68</v>
      </c>
      <c r="G132" s="40">
        <v>72</v>
      </c>
      <c r="H132" s="39">
        <f t="shared" si="7"/>
        <v>67</v>
      </c>
      <c r="I132" s="53">
        <f t="shared" si="8"/>
        <v>5</v>
      </c>
      <c r="J132" s="41">
        <f t="shared" si="9"/>
        <v>0</v>
      </c>
      <c r="K132" s="1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.5" customHeight="1">
      <c r="A133" s="10"/>
      <c r="B133" s="37" t="s">
        <v>40</v>
      </c>
      <c r="C133" s="55" t="s">
        <v>12</v>
      </c>
      <c r="D133" s="30" t="s">
        <v>20</v>
      </c>
      <c r="E133" s="39">
        <v>1.5</v>
      </c>
      <c r="F133" s="40">
        <v>72</v>
      </c>
      <c r="G133" s="40">
        <v>72</v>
      </c>
      <c r="H133" s="39">
        <f t="shared" si="7"/>
        <v>70</v>
      </c>
      <c r="I133" s="39">
        <f t="shared" si="8"/>
        <v>2</v>
      </c>
      <c r="J133" s="41">
        <f t="shared" si="9"/>
        <v>1.1</v>
      </c>
      <c r="K133" s="1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.5" customHeight="1">
      <c r="A134" s="10"/>
      <c r="B134" s="37" t="s">
        <v>41</v>
      </c>
      <c r="C134" s="55" t="s">
        <v>12</v>
      </c>
      <c r="D134" s="30" t="s">
        <v>20</v>
      </c>
      <c r="E134" s="39">
        <v>1.1</v>
      </c>
      <c r="F134" s="40">
        <v>72</v>
      </c>
      <c r="G134" s="40">
        <v>72</v>
      </c>
      <c r="H134" s="39">
        <f t="shared" si="7"/>
        <v>71</v>
      </c>
      <c r="I134" s="39">
        <f t="shared" si="8"/>
        <v>1</v>
      </c>
      <c r="J134" s="41">
        <f t="shared" si="9"/>
        <v>0.9000000000000001</v>
      </c>
      <c r="K134" s="15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.5" customHeight="1">
      <c r="A135" s="10"/>
      <c r="B135" s="37" t="s">
        <v>43</v>
      </c>
      <c r="C135" s="55" t="s">
        <v>12</v>
      </c>
      <c r="D135" s="30" t="s">
        <v>20</v>
      </c>
      <c r="E135" s="39">
        <v>5.3</v>
      </c>
      <c r="F135" s="40">
        <v>78</v>
      </c>
      <c r="G135" s="40">
        <v>72</v>
      </c>
      <c r="H135" s="39">
        <f t="shared" si="7"/>
        <v>73</v>
      </c>
      <c r="I135" s="39">
        <f t="shared" si="8"/>
        <v>-1</v>
      </c>
      <c r="J135" s="41">
        <f t="shared" si="9"/>
        <v>5.3</v>
      </c>
      <c r="K135" s="1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.5" customHeight="1">
      <c r="A136" s="10"/>
      <c r="B136" s="37" t="s">
        <v>59</v>
      </c>
      <c r="C136" s="55" t="s">
        <v>12</v>
      </c>
      <c r="D136" s="30" t="s">
        <v>20</v>
      </c>
      <c r="E136" s="39">
        <v>5.2</v>
      </c>
      <c r="F136" s="40">
        <v>75</v>
      </c>
      <c r="G136" s="40">
        <v>72</v>
      </c>
      <c r="H136" s="39">
        <f t="shared" si="7"/>
        <v>70</v>
      </c>
      <c r="I136" s="39">
        <f t="shared" si="8"/>
        <v>2</v>
      </c>
      <c r="J136" s="41">
        <f t="shared" si="9"/>
        <v>4.8</v>
      </c>
      <c r="K136" s="1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.5" customHeight="1">
      <c r="A137" s="10"/>
      <c r="B137" s="37" t="s">
        <v>54</v>
      </c>
      <c r="C137" s="55" t="s">
        <v>12</v>
      </c>
      <c r="D137" s="30" t="s">
        <v>20</v>
      </c>
      <c r="E137" s="39">
        <v>6.5</v>
      </c>
      <c r="F137" s="40">
        <v>84</v>
      </c>
      <c r="G137" s="40">
        <v>72</v>
      </c>
      <c r="H137" s="39">
        <f t="shared" si="7"/>
        <v>77</v>
      </c>
      <c r="I137" s="39">
        <f t="shared" si="8"/>
        <v>-5</v>
      </c>
      <c r="J137" s="41">
        <f t="shared" si="9"/>
        <v>6.6</v>
      </c>
      <c r="K137" s="1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.5" customHeight="1">
      <c r="A138" s="10"/>
      <c r="B138" s="37" t="s">
        <v>46</v>
      </c>
      <c r="C138" s="55" t="s">
        <v>12</v>
      </c>
      <c r="D138" s="30" t="s">
        <v>20</v>
      </c>
      <c r="E138" s="39">
        <v>6.5</v>
      </c>
      <c r="F138" s="40">
        <v>91</v>
      </c>
      <c r="G138" s="40">
        <v>72</v>
      </c>
      <c r="H138" s="39">
        <f t="shared" si="7"/>
        <v>84</v>
      </c>
      <c r="I138" s="39">
        <f t="shared" si="8"/>
        <v>-12</v>
      </c>
      <c r="J138" s="41">
        <f t="shared" si="9"/>
        <v>6.6</v>
      </c>
      <c r="K138" s="1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.5" customHeight="1">
      <c r="A139" s="10"/>
      <c r="B139" s="37" t="s">
        <v>51</v>
      </c>
      <c r="C139" s="55" t="s">
        <v>12</v>
      </c>
      <c r="D139" s="30" t="s">
        <v>20</v>
      </c>
      <c r="E139" s="39">
        <v>11.2</v>
      </c>
      <c r="F139" s="40">
        <v>94</v>
      </c>
      <c r="G139" s="40">
        <v>72</v>
      </c>
      <c r="H139" s="39">
        <f t="shared" si="7"/>
        <v>83</v>
      </c>
      <c r="I139" s="39">
        <f t="shared" si="8"/>
        <v>-11</v>
      </c>
      <c r="J139" s="41">
        <f t="shared" si="9"/>
        <v>11.299999999999999</v>
      </c>
      <c r="K139" s="1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.5" customHeight="1">
      <c r="A140" s="10"/>
      <c r="B140" s="37" t="s">
        <v>66</v>
      </c>
      <c r="C140" s="55" t="s">
        <v>12</v>
      </c>
      <c r="D140" s="30" t="s">
        <v>20</v>
      </c>
      <c r="E140" s="39">
        <v>8.9</v>
      </c>
      <c r="F140" s="40">
        <v>90</v>
      </c>
      <c r="G140" s="40">
        <v>72</v>
      </c>
      <c r="H140" s="39">
        <f t="shared" si="7"/>
        <v>81</v>
      </c>
      <c r="I140" s="39">
        <f t="shared" si="8"/>
        <v>-9</v>
      </c>
      <c r="J140" s="41">
        <f t="shared" si="9"/>
        <v>9</v>
      </c>
      <c r="K140" s="1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.5" customHeight="1">
      <c r="A141" s="10"/>
      <c r="B141" s="37" t="s">
        <v>81</v>
      </c>
      <c r="C141" s="55" t="s">
        <v>12</v>
      </c>
      <c r="D141" s="30" t="s">
        <v>20</v>
      </c>
      <c r="E141" s="39">
        <v>9.7</v>
      </c>
      <c r="F141" s="40">
        <v>89</v>
      </c>
      <c r="G141" s="40">
        <v>72</v>
      </c>
      <c r="H141" s="39">
        <f t="shared" si="7"/>
        <v>79</v>
      </c>
      <c r="I141" s="39">
        <f t="shared" si="8"/>
        <v>-7</v>
      </c>
      <c r="J141" s="41">
        <f t="shared" si="9"/>
        <v>9.799999999999999</v>
      </c>
      <c r="K141" s="1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.5" customHeight="1">
      <c r="A142" s="10"/>
      <c r="B142" s="37" t="s">
        <v>49</v>
      </c>
      <c r="C142" s="55" t="s">
        <v>12</v>
      </c>
      <c r="D142" s="30" t="s">
        <v>20</v>
      </c>
      <c r="E142" s="39">
        <v>5.8</v>
      </c>
      <c r="F142" s="40">
        <v>76</v>
      </c>
      <c r="G142" s="40">
        <v>72</v>
      </c>
      <c r="H142" s="39">
        <f t="shared" si="7"/>
        <v>70</v>
      </c>
      <c r="I142" s="39">
        <f t="shared" si="8"/>
        <v>2</v>
      </c>
      <c r="J142" s="41">
        <f t="shared" si="9"/>
        <v>5.3999999999999995</v>
      </c>
      <c r="K142" s="1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.5" customHeight="1">
      <c r="A143" s="10"/>
      <c r="B143" s="46" t="s">
        <v>100</v>
      </c>
      <c r="C143" s="55" t="s">
        <v>12</v>
      </c>
      <c r="D143" s="30" t="s">
        <v>20</v>
      </c>
      <c r="E143" s="39">
        <v>18.2</v>
      </c>
      <c r="F143" s="40">
        <v>115</v>
      </c>
      <c r="G143" s="40">
        <v>72</v>
      </c>
      <c r="H143" s="39">
        <f t="shared" si="7"/>
        <v>97</v>
      </c>
      <c r="I143" s="39">
        <f t="shared" si="8"/>
        <v>-25</v>
      </c>
      <c r="J143" s="41">
        <f t="shared" si="9"/>
        <v>18.3</v>
      </c>
      <c r="K143" s="1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.5" customHeight="1">
      <c r="A144" s="10"/>
      <c r="B144" s="57" t="s">
        <v>103</v>
      </c>
      <c r="C144" s="55" t="s">
        <v>12</v>
      </c>
      <c r="D144" s="30" t="s">
        <v>20</v>
      </c>
      <c r="E144" s="39">
        <v>5.6</v>
      </c>
      <c r="F144" s="40">
        <v>85</v>
      </c>
      <c r="G144" s="40">
        <v>72</v>
      </c>
      <c r="H144" s="39">
        <f t="shared" si="7"/>
        <v>79</v>
      </c>
      <c r="I144" s="39">
        <f t="shared" si="8"/>
        <v>-7</v>
      </c>
      <c r="J144" s="41">
        <f t="shared" si="9"/>
        <v>5.699999999999999</v>
      </c>
      <c r="K144" s="1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.5" customHeight="1">
      <c r="A145" s="10"/>
      <c r="B145" s="57" t="s">
        <v>121</v>
      </c>
      <c r="C145" s="55" t="s">
        <v>12</v>
      </c>
      <c r="D145" s="30" t="s">
        <v>20</v>
      </c>
      <c r="E145" s="39">
        <v>3.4</v>
      </c>
      <c r="F145" s="40">
        <v>78</v>
      </c>
      <c r="G145" s="40">
        <v>72</v>
      </c>
      <c r="H145" s="39">
        <f aca="true" t="shared" si="10" ref="H145:H176">F145-ROUND(E145,0)</f>
        <v>75</v>
      </c>
      <c r="I145" s="39">
        <f aca="true" t="shared" si="11" ref="I145:I176">G145-H145</f>
        <v>-3</v>
      </c>
      <c r="J145" s="41">
        <f aca="true" t="shared" si="12" ref="J145:J176">IF(I145&gt;0,E145-I145*0.2,IF(I145&lt;-3,E145+0.1,E145))</f>
        <v>3.4</v>
      </c>
      <c r="K145" s="1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.5" customHeight="1">
      <c r="A146" s="10"/>
      <c r="B146" s="57" t="s">
        <v>104</v>
      </c>
      <c r="C146" s="55" t="s">
        <v>12</v>
      </c>
      <c r="D146" s="30" t="s">
        <v>20</v>
      </c>
      <c r="E146" s="39">
        <v>3.6</v>
      </c>
      <c r="F146" s="40">
        <v>84</v>
      </c>
      <c r="G146" s="40">
        <v>72</v>
      </c>
      <c r="H146" s="39">
        <f t="shared" si="10"/>
        <v>80</v>
      </c>
      <c r="I146" s="39">
        <f t="shared" si="11"/>
        <v>-8</v>
      </c>
      <c r="J146" s="41">
        <f t="shared" si="12"/>
        <v>3.7</v>
      </c>
      <c r="K146" s="1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.5" customHeight="1">
      <c r="A147" s="10"/>
      <c r="B147" s="57" t="s">
        <v>87</v>
      </c>
      <c r="C147" s="55" t="s">
        <v>12</v>
      </c>
      <c r="D147" s="30" t="s">
        <v>20</v>
      </c>
      <c r="E147" s="39">
        <v>5.3</v>
      </c>
      <c r="F147" s="40">
        <v>88</v>
      </c>
      <c r="G147" s="40">
        <v>72</v>
      </c>
      <c r="H147" s="39">
        <f t="shared" si="10"/>
        <v>83</v>
      </c>
      <c r="I147" s="39">
        <f t="shared" si="11"/>
        <v>-11</v>
      </c>
      <c r="J147" s="41">
        <f t="shared" si="12"/>
        <v>5.3999999999999995</v>
      </c>
      <c r="K147" s="1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.5" customHeight="1">
      <c r="A148" s="10"/>
      <c r="B148" s="57" t="s">
        <v>65</v>
      </c>
      <c r="C148" s="55" t="s">
        <v>12</v>
      </c>
      <c r="D148" s="30" t="s">
        <v>20</v>
      </c>
      <c r="E148" s="39">
        <v>4.5</v>
      </c>
      <c r="F148" s="40">
        <v>85</v>
      </c>
      <c r="G148" s="42">
        <v>72</v>
      </c>
      <c r="H148" s="42">
        <f t="shared" si="10"/>
        <v>80</v>
      </c>
      <c r="I148" s="42">
        <f t="shared" si="11"/>
        <v>-8</v>
      </c>
      <c r="J148" s="50">
        <f t="shared" si="12"/>
        <v>4.6</v>
      </c>
      <c r="K148" s="1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.5" customHeight="1">
      <c r="A149" s="10"/>
      <c r="B149" s="57" t="s">
        <v>52</v>
      </c>
      <c r="C149" s="55" t="s">
        <v>12</v>
      </c>
      <c r="D149" s="30" t="s">
        <v>20</v>
      </c>
      <c r="E149" s="39">
        <v>6.4</v>
      </c>
      <c r="F149" s="40">
        <v>82</v>
      </c>
      <c r="G149" s="35">
        <v>72</v>
      </c>
      <c r="H149" s="35">
        <f t="shared" si="10"/>
        <v>76</v>
      </c>
      <c r="I149" s="35">
        <f t="shared" si="11"/>
        <v>-4</v>
      </c>
      <c r="J149" s="36">
        <f t="shared" si="12"/>
        <v>6.5</v>
      </c>
      <c r="K149" s="1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.5" customHeight="1">
      <c r="A150" s="10"/>
      <c r="B150" s="57" t="s">
        <v>88</v>
      </c>
      <c r="C150" s="32" t="s">
        <v>12</v>
      </c>
      <c r="D150" s="48" t="s">
        <v>20</v>
      </c>
      <c r="E150" s="49">
        <v>18</v>
      </c>
      <c r="F150" s="42">
        <v>147</v>
      </c>
      <c r="G150" s="42">
        <v>72</v>
      </c>
      <c r="H150" s="49">
        <f t="shared" si="10"/>
        <v>129</v>
      </c>
      <c r="I150" s="49">
        <f t="shared" si="11"/>
        <v>-57</v>
      </c>
      <c r="J150" s="50">
        <f t="shared" si="12"/>
        <v>18.1</v>
      </c>
      <c r="K150" s="1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.5" customHeight="1">
      <c r="A151" s="10"/>
      <c r="B151" s="31" t="s">
        <v>38</v>
      </c>
      <c r="C151" s="38" t="s">
        <v>122</v>
      </c>
      <c r="D151" s="33" t="s">
        <v>21</v>
      </c>
      <c r="E151" s="34">
        <v>5.3</v>
      </c>
      <c r="F151" s="35">
        <v>83</v>
      </c>
      <c r="G151" s="35">
        <v>72</v>
      </c>
      <c r="H151" s="34">
        <f t="shared" si="10"/>
        <v>78</v>
      </c>
      <c r="I151" s="34">
        <f t="shared" si="11"/>
        <v>-6</v>
      </c>
      <c r="J151" s="36">
        <f t="shared" si="12"/>
        <v>5.3999999999999995</v>
      </c>
      <c r="K151" s="1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.5" customHeight="1">
      <c r="A152" s="10"/>
      <c r="B152" s="37" t="s">
        <v>86</v>
      </c>
      <c r="C152" s="38" t="s">
        <v>122</v>
      </c>
      <c r="D152" s="30" t="s">
        <v>21</v>
      </c>
      <c r="E152" s="39">
        <v>0</v>
      </c>
      <c r="F152" s="40">
        <v>72</v>
      </c>
      <c r="G152" s="40">
        <v>72</v>
      </c>
      <c r="H152" s="39">
        <f t="shared" si="10"/>
        <v>72</v>
      </c>
      <c r="I152" s="39">
        <f t="shared" si="11"/>
        <v>0</v>
      </c>
      <c r="J152" s="41">
        <f t="shared" si="12"/>
        <v>0</v>
      </c>
      <c r="K152" s="1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.5" customHeight="1">
      <c r="A153" s="10"/>
      <c r="B153" s="37" t="s">
        <v>52</v>
      </c>
      <c r="C153" s="38" t="s">
        <v>122</v>
      </c>
      <c r="D153" s="30" t="s">
        <v>21</v>
      </c>
      <c r="E153" s="39">
        <v>6.5</v>
      </c>
      <c r="F153" s="40">
        <v>80</v>
      </c>
      <c r="G153" s="40">
        <v>72</v>
      </c>
      <c r="H153" s="39">
        <f t="shared" si="10"/>
        <v>73</v>
      </c>
      <c r="I153" s="39">
        <f t="shared" si="11"/>
        <v>-1</v>
      </c>
      <c r="J153" s="41">
        <f t="shared" si="12"/>
        <v>6.5</v>
      </c>
      <c r="K153" s="1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.5" customHeight="1">
      <c r="A154" s="10"/>
      <c r="B154" s="37" t="s">
        <v>103</v>
      </c>
      <c r="C154" s="38" t="s">
        <v>122</v>
      </c>
      <c r="D154" s="30" t="s">
        <v>21</v>
      </c>
      <c r="E154" s="39">
        <v>5.7</v>
      </c>
      <c r="F154" s="40">
        <v>94</v>
      </c>
      <c r="G154" s="40">
        <v>72</v>
      </c>
      <c r="H154" s="39">
        <f t="shared" si="10"/>
        <v>88</v>
      </c>
      <c r="I154" s="39">
        <f t="shared" si="11"/>
        <v>-16</v>
      </c>
      <c r="J154" s="41">
        <f t="shared" si="12"/>
        <v>5.8</v>
      </c>
      <c r="K154" s="1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.5" customHeight="1">
      <c r="A155" s="10"/>
      <c r="B155" s="37" t="s">
        <v>102</v>
      </c>
      <c r="C155" s="38" t="s">
        <v>122</v>
      </c>
      <c r="D155" s="30" t="s">
        <v>21</v>
      </c>
      <c r="E155" s="39">
        <v>17.2</v>
      </c>
      <c r="F155" s="40">
        <v>119</v>
      </c>
      <c r="G155" s="40">
        <v>72</v>
      </c>
      <c r="H155" s="39">
        <f t="shared" si="10"/>
        <v>102</v>
      </c>
      <c r="I155" s="39">
        <f t="shared" si="11"/>
        <v>-30</v>
      </c>
      <c r="J155" s="41">
        <f t="shared" si="12"/>
        <v>17.3</v>
      </c>
      <c r="K155" s="1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.5" customHeight="1">
      <c r="A156" s="10"/>
      <c r="B156" s="37" t="s">
        <v>123</v>
      </c>
      <c r="C156" s="38" t="s">
        <v>122</v>
      </c>
      <c r="D156" s="30" t="s">
        <v>21</v>
      </c>
      <c r="E156" s="39">
        <v>18</v>
      </c>
      <c r="F156" s="40">
        <v>125</v>
      </c>
      <c r="G156" s="40">
        <v>72</v>
      </c>
      <c r="H156" s="39">
        <f t="shared" si="10"/>
        <v>107</v>
      </c>
      <c r="I156" s="39">
        <f t="shared" si="11"/>
        <v>-35</v>
      </c>
      <c r="J156" s="41">
        <f t="shared" si="12"/>
        <v>18.1</v>
      </c>
      <c r="K156" s="1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.5" customHeight="1">
      <c r="A157" s="10"/>
      <c r="B157" s="37" t="s">
        <v>97</v>
      </c>
      <c r="C157" s="38" t="s">
        <v>122</v>
      </c>
      <c r="D157" s="30" t="s">
        <v>21</v>
      </c>
      <c r="E157" s="39">
        <v>13.1</v>
      </c>
      <c r="F157" s="40">
        <v>105</v>
      </c>
      <c r="G157" s="40">
        <v>72</v>
      </c>
      <c r="H157" s="39">
        <f t="shared" si="10"/>
        <v>92</v>
      </c>
      <c r="I157" s="39">
        <f t="shared" si="11"/>
        <v>-20</v>
      </c>
      <c r="J157" s="41">
        <f t="shared" si="12"/>
        <v>13.2</v>
      </c>
      <c r="K157" s="1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.5" customHeight="1">
      <c r="A158" s="10"/>
      <c r="B158" s="37" t="s">
        <v>46</v>
      </c>
      <c r="C158" s="38" t="s">
        <v>122</v>
      </c>
      <c r="D158" s="30" t="s">
        <v>21</v>
      </c>
      <c r="E158" s="39">
        <v>6.6</v>
      </c>
      <c r="F158" s="40">
        <v>79</v>
      </c>
      <c r="G158" s="40">
        <v>72</v>
      </c>
      <c r="H158" s="39">
        <f t="shared" si="10"/>
        <v>72</v>
      </c>
      <c r="I158" s="39">
        <f t="shared" si="11"/>
        <v>0</v>
      </c>
      <c r="J158" s="41">
        <f t="shared" si="12"/>
        <v>6.6</v>
      </c>
      <c r="K158" s="1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.5" customHeight="1">
      <c r="A159" s="10"/>
      <c r="B159" s="37" t="s">
        <v>51</v>
      </c>
      <c r="C159" s="38" t="s">
        <v>122</v>
      </c>
      <c r="D159" s="30" t="s">
        <v>21</v>
      </c>
      <c r="E159" s="39">
        <v>11.3</v>
      </c>
      <c r="F159" s="40">
        <v>86</v>
      </c>
      <c r="G159" s="40">
        <v>72</v>
      </c>
      <c r="H159" s="39">
        <f t="shared" si="10"/>
        <v>75</v>
      </c>
      <c r="I159" s="39">
        <f t="shared" si="11"/>
        <v>-3</v>
      </c>
      <c r="J159" s="41">
        <f t="shared" si="12"/>
        <v>11.3</v>
      </c>
      <c r="K159" s="1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.5" customHeight="1">
      <c r="A160" s="10"/>
      <c r="B160" s="37" t="s">
        <v>66</v>
      </c>
      <c r="C160" s="38" t="s">
        <v>122</v>
      </c>
      <c r="D160" s="30" t="s">
        <v>21</v>
      </c>
      <c r="E160" s="39">
        <v>9</v>
      </c>
      <c r="F160" s="40">
        <v>90</v>
      </c>
      <c r="G160" s="40">
        <v>72</v>
      </c>
      <c r="H160" s="39">
        <f t="shared" si="10"/>
        <v>81</v>
      </c>
      <c r="I160" s="39">
        <f t="shared" si="11"/>
        <v>-9</v>
      </c>
      <c r="J160" s="41">
        <f t="shared" si="12"/>
        <v>9.1</v>
      </c>
      <c r="K160" s="1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.5" customHeight="1">
      <c r="A161" s="10"/>
      <c r="B161" s="37" t="s">
        <v>81</v>
      </c>
      <c r="C161" s="38" t="s">
        <v>122</v>
      </c>
      <c r="D161" s="30" t="s">
        <v>21</v>
      </c>
      <c r="E161" s="39">
        <v>9.8</v>
      </c>
      <c r="F161" s="40">
        <v>95</v>
      </c>
      <c r="G161" s="40">
        <v>72</v>
      </c>
      <c r="H161" s="39">
        <f t="shared" si="10"/>
        <v>85</v>
      </c>
      <c r="I161" s="39">
        <f t="shared" si="11"/>
        <v>-13</v>
      </c>
      <c r="J161" s="41">
        <f t="shared" si="12"/>
        <v>9.9</v>
      </c>
      <c r="K161" s="1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.5" customHeight="1">
      <c r="A162" s="10"/>
      <c r="B162" s="56" t="s">
        <v>49</v>
      </c>
      <c r="C162" s="38" t="s">
        <v>122</v>
      </c>
      <c r="D162" s="30" t="s">
        <v>21</v>
      </c>
      <c r="E162" s="39">
        <v>5.4</v>
      </c>
      <c r="F162" s="40">
        <v>73</v>
      </c>
      <c r="G162" s="40">
        <v>72</v>
      </c>
      <c r="H162" s="39">
        <f t="shared" si="10"/>
        <v>68</v>
      </c>
      <c r="I162" s="53">
        <f t="shared" si="11"/>
        <v>4</v>
      </c>
      <c r="J162" s="41">
        <f t="shared" si="12"/>
        <v>4.6000000000000005</v>
      </c>
      <c r="K162" s="1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.5" customHeight="1">
      <c r="A163" s="10"/>
      <c r="B163" s="46" t="s">
        <v>70</v>
      </c>
      <c r="C163" s="38" t="s">
        <v>122</v>
      </c>
      <c r="D163" s="30" t="s">
        <v>21</v>
      </c>
      <c r="E163" s="39">
        <v>10.4</v>
      </c>
      <c r="F163" s="40">
        <v>115</v>
      </c>
      <c r="G163" s="40">
        <v>72</v>
      </c>
      <c r="H163" s="39">
        <f t="shared" si="10"/>
        <v>105</v>
      </c>
      <c r="I163" s="39">
        <f t="shared" si="11"/>
        <v>-33</v>
      </c>
      <c r="J163" s="41">
        <f t="shared" si="12"/>
        <v>10.5</v>
      </c>
      <c r="K163" s="1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.5" customHeight="1">
      <c r="A164" s="10"/>
      <c r="B164" s="57" t="s">
        <v>99</v>
      </c>
      <c r="C164" s="47" t="s">
        <v>122</v>
      </c>
      <c r="D164" s="48" t="s">
        <v>21</v>
      </c>
      <c r="E164" s="49">
        <v>15.5</v>
      </c>
      <c r="F164" s="42">
        <v>109</v>
      </c>
      <c r="G164" s="42">
        <v>72</v>
      </c>
      <c r="H164" s="49">
        <f t="shared" si="10"/>
        <v>93</v>
      </c>
      <c r="I164" s="49">
        <f t="shared" si="11"/>
        <v>-21</v>
      </c>
      <c r="J164" s="50">
        <f t="shared" si="12"/>
        <v>15.6</v>
      </c>
      <c r="K164" s="1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.5" customHeight="1">
      <c r="A165" s="10"/>
      <c r="B165" s="31" t="s">
        <v>38</v>
      </c>
      <c r="C165" s="32" t="s">
        <v>13</v>
      </c>
      <c r="D165" s="33" t="s">
        <v>22</v>
      </c>
      <c r="E165" s="34">
        <v>5.4</v>
      </c>
      <c r="F165" s="35">
        <v>83</v>
      </c>
      <c r="G165" s="35">
        <v>72</v>
      </c>
      <c r="H165" s="34">
        <f t="shared" si="10"/>
        <v>78</v>
      </c>
      <c r="I165" s="34">
        <f t="shared" si="11"/>
        <v>-6</v>
      </c>
      <c r="J165" s="36">
        <f t="shared" si="12"/>
        <v>5.5</v>
      </c>
      <c r="K165" s="1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.5" customHeight="1">
      <c r="A166" s="10"/>
      <c r="B166" s="37" t="s">
        <v>86</v>
      </c>
      <c r="C166" s="38" t="s">
        <v>13</v>
      </c>
      <c r="D166" s="30" t="s">
        <v>22</v>
      </c>
      <c r="E166" s="39">
        <v>0</v>
      </c>
      <c r="F166" s="40">
        <v>75</v>
      </c>
      <c r="G166" s="40">
        <v>72</v>
      </c>
      <c r="H166" s="39">
        <f t="shared" si="10"/>
        <v>75</v>
      </c>
      <c r="I166" s="39">
        <f t="shared" si="11"/>
        <v>-3</v>
      </c>
      <c r="J166" s="41">
        <f t="shared" si="12"/>
        <v>0</v>
      </c>
      <c r="K166" s="1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.5" customHeight="1">
      <c r="A167" s="10"/>
      <c r="B167" s="37" t="s">
        <v>40</v>
      </c>
      <c r="C167" s="38" t="s">
        <v>13</v>
      </c>
      <c r="D167" s="30" t="s">
        <v>22</v>
      </c>
      <c r="E167" s="39">
        <v>1.1</v>
      </c>
      <c r="F167" s="40">
        <v>79</v>
      </c>
      <c r="G167" s="40">
        <v>72</v>
      </c>
      <c r="H167" s="39">
        <f t="shared" si="10"/>
        <v>78</v>
      </c>
      <c r="I167" s="39">
        <f t="shared" si="11"/>
        <v>-6</v>
      </c>
      <c r="J167" s="41">
        <f t="shared" si="12"/>
        <v>1.2000000000000002</v>
      </c>
      <c r="K167" s="1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.5" customHeight="1">
      <c r="A168" s="10"/>
      <c r="B168" s="37" t="s">
        <v>41</v>
      </c>
      <c r="C168" s="38" t="s">
        <v>13</v>
      </c>
      <c r="D168" s="30" t="s">
        <v>22</v>
      </c>
      <c r="E168" s="39">
        <v>0.9</v>
      </c>
      <c r="F168" s="40">
        <v>78</v>
      </c>
      <c r="G168" s="40">
        <v>72</v>
      </c>
      <c r="H168" s="39">
        <f t="shared" si="10"/>
        <v>77</v>
      </c>
      <c r="I168" s="39">
        <f t="shared" si="11"/>
        <v>-5</v>
      </c>
      <c r="J168" s="41">
        <f t="shared" si="12"/>
        <v>1</v>
      </c>
      <c r="K168" s="1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.5" customHeight="1">
      <c r="A169" s="10"/>
      <c r="B169" s="37" t="s">
        <v>42</v>
      </c>
      <c r="C169" s="38" t="s">
        <v>13</v>
      </c>
      <c r="D169" s="30" t="s">
        <v>22</v>
      </c>
      <c r="E169" s="39">
        <v>9.3</v>
      </c>
      <c r="F169" s="40">
        <v>76</v>
      </c>
      <c r="G169" s="40">
        <v>72</v>
      </c>
      <c r="H169" s="39">
        <f t="shared" si="10"/>
        <v>67</v>
      </c>
      <c r="I169" s="53">
        <f t="shared" si="11"/>
        <v>5</v>
      </c>
      <c r="J169" s="41">
        <f t="shared" si="12"/>
        <v>8.3</v>
      </c>
      <c r="K169" s="1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.5" customHeight="1">
      <c r="A170" s="10"/>
      <c r="B170" s="37" t="s">
        <v>59</v>
      </c>
      <c r="C170" s="38" t="s">
        <v>13</v>
      </c>
      <c r="D170" s="30" t="s">
        <v>22</v>
      </c>
      <c r="E170" s="39">
        <v>4.8</v>
      </c>
      <c r="F170" s="40">
        <v>79</v>
      </c>
      <c r="G170" s="40">
        <v>72</v>
      </c>
      <c r="H170" s="39">
        <f t="shared" si="10"/>
        <v>74</v>
      </c>
      <c r="I170" s="39">
        <f t="shared" si="11"/>
        <v>-2</v>
      </c>
      <c r="J170" s="41">
        <f t="shared" si="12"/>
        <v>4.8</v>
      </c>
      <c r="K170" s="1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.5" customHeight="1">
      <c r="A171" s="10"/>
      <c r="B171" s="46" t="s">
        <v>54</v>
      </c>
      <c r="C171" s="38" t="s">
        <v>13</v>
      </c>
      <c r="D171" s="30" t="s">
        <v>22</v>
      </c>
      <c r="E171" s="39">
        <v>6.6</v>
      </c>
      <c r="F171" s="40">
        <v>92</v>
      </c>
      <c r="G171" s="40">
        <v>72</v>
      </c>
      <c r="H171" s="39">
        <f t="shared" si="10"/>
        <v>85</v>
      </c>
      <c r="I171" s="39">
        <f t="shared" si="11"/>
        <v>-13</v>
      </c>
      <c r="J171" s="41">
        <f t="shared" si="12"/>
        <v>6.699999999999999</v>
      </c>
      <c r="K171" s="1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.5" customHeight="1">
      <c r="A172" s="10"/>
      <c r="B172" s="31" t="s">
        <v>52</v>
      </c>
      <c r="C172" s="38" t="s">
        <v>13</v>
      </c>
      <c r="D172" s="30" t="s">
        <v>22</v>
      </c>
      <c r="E172" s="39">
        <v>6.5</v>
      </c>
      <c r="F172" s="40">
        <v>81</v>
      </c>
      <c r="G172" s="40">
        <v>72</v>
      </c>
      <c r="H172" s="39">
        <f t="shared" si="10"/>
        <v>74</v>
      </c>
      <c r="I172" s="39">
        <f t="shared" si="11"/>
        <v>-2</v>
      </c>
      <c r="J172" s="41">
        <f t="shared" si="12"/>
        <v>6.5</v>
      </c>
      <c r="K172" s="1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.5" customHeight="1">
      <c r="A173" s="10"/>
      <c r="B173" s="37" t="s">
        <v>51</v>
      </c>
      <c r="C173" s="38" t="s">
        <v>13</v>
      </c>
      <c r="D173" s="30" t="s">
        <v>22</v>
      </c>
      <c r="E173" s="39">
        <v>11.3</v>
      </c>
      <c r="F173" s="40">
        <v>86</v>
      </c>
      <c r="G173" s="40">
        <v>72</v>
      </c>
      <c r="H173" s="39">
        <f t="shared" si="10"/>
        <v>75</v>
      </c>
      <c r="I173" s="39">
        <f t="shared" si="11"/>
        <v>-3</v>
      </c>
      <c r="J173" s="41">
        <f t="shared" si="12"/>
        <v>11.3</v>
      </c>
      <c r="K173" s="1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.5" customHeight="1">
      <c r="A174" s="10"/>
      <c r="B174" s="37" t="s">
        <v>66</v>
      </c>
      <c r="C174" s="38" t="s">
        <v>13</v>
      </c>
      <c r="D174" s="30" t="s">
        <v>22</v>
      </c>
      <c r="E174" s="39">
        <v>9.1</v>
      </c>
      <c r="F174" s="40">
        <v>88</v>
      </c>
      <c r="G174" s="40">
        <v>72</v>
      </c>
      <c r="H174" s="39">
        <f t="shared" si="10"/>
        <v>79</v>
      </c>
      <c r="I174" s="39">
        <f t="shared" si="11"/>
        <v>-7</v>
      </c>
      <c r="J174" s="41">
        <f t="shared" si="12"/>
        <v>9.2</v>
      </c>
      <c r="K174" s="1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.5" customHeight="1">
      <c r="A175" s="10"/>
      <c r="B175" s="37" t="s">
        <v>81</v>
      </c>
      <c r="C175" s="38" t="s">
        <v>13</v>
      </c>
      <c r="D175" s="30" t="s">
        <v>22</v>
      </c>
      <c r="E175" s="39">
        <v>9.9</v>
      </c>
      <c r="F175" s="40">
        <v>90</v>
      </c>
      <c r="G175" s="40">
        <v>72</v>
      </c>
      <c r="H175" s="39">
        <f t="shared" si="10"/>
        <v>80</v>
      </c>
      <c r="I175" s="39">
        <f t="shared" si="11"/>
        <v>-8</v>
      </c>
      <c r="J175" s="41">
        <f t="shared" si="12"/>
        <v>10</v>
      </c>
      <c r="K175" s="1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.5" customHeight="1">
      <c r="A176" s="10"/>
      <c r="B176" s="37" t="s">
        <v>82</v>
      </c>
      <c r="C176" s="38" t="s">
        <v>13</v>
      </c>
      <c r="D176" s="30" t="s">
        <v>22</v>
      </c>
      <c r="E176" s="39">
        <v>9.2</v>
      </c>
      <c r="F176" s="40">
        <v>89</v>
      </c>
      <c r="G176" s="40">
        <v>72</v>
      </c>
      <c r="H176" s="39">
        <f t="shared" si="10"/>
        <v>80</v>
      </c>
      <c r="I176" s="39">
        <f t="shared" si="11"/>
        <v>-8</v>
      </c>
      <c r="J176" s="41">
        <f t="shared" si="12"/>
        <v>9.299999999999999</v>
      </c>
      <c r="K176" s="1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.5" customHeight="1">
      <c r="A177" s="10"/>
      <c r="B177" s="46" t="s">
        <v>45</v>
      </c>
      <c r="C177" s="38" t="s">
        <v>13</v>
      </c>
      <c r="D177" s="30" t="s">
        <v>22</v>
      </c>
      <c r="E177" s="39">
        <v>8.9</v>
      </c>
      <c r="F177" s="40">
        <v>92</v>
      </c>
      <c r="G177" s="40">
        <v>72</v>
      </c>
      <c r="H177" s="39">
        <f aca="true" t="shared" si="13" ref="H177:H208">F177-ROUND(E177,0)</f>
        <v>83</v>
      </c>
      <c r="I177" s="39">
        <f aca="true" t="shared" si="14" ref="I177:I208">G177-H177</f>
        <v>-11</v>
      </c>
      <c r="J177" s="41">
        <f aca="true" t="shared" si="15" ref="J177:J208">IF(I177&gt;0,E177-I177*0.2,IF(I177&lt;-3,E177+0.1,E177))</f>
        <v>9</v>
      </c>
      <c r="K177" s="1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.5" customHeight="1">
      <c r="A178" s="10"/>
      <c r="B178" s="57" t="s">
        <v>103</v>
      </c>
      <c r="C178" s="38" t="s">
        <v>13</v>
      </c>
      <c r="D178" s="30" t="s">
        <v>22</v>
      </c>
      <c r="E178" s="39">
        <v>5.8</v>
      </c>
      <c r="F178" s="40">
        <v>96</v>
      </c>
      <c r="G178" s="40">
        <v>72</v>
      </c>
      <c r="H178" s="39">
        <f t="shared" si="13"/>
        <v>90</v>
      </c>
      <c r="I178" s="39">
        <f t="shared" si="14"/>
        <v>-18</v>
      </c>
      <c r="J178" s="41">
        <f t="shared" si="15"/>
        <v>5.8999999999999995</v>
      </c>
      <c r="K178" s="1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.5" customHeight="1">
      <c r="A179" s="10"/>
      <c r="B179" s="57" t="s">
        <v>102</v>
      </c>
      <c r="C179" s="38" t="s">
        <v>13</v>
      </c>
      <c r="D179" s="30" t="s">
        <v>22</v>
      </c>
      <c r="E179" s="39">
        <v>17.3</v>
      </c>
      <c r="F179" s="40">
        <v>160</v>
      </c>
      <c r="G179" s="40">
        <v>72</v>
      </c>
      <c r="H179" s="39">
        <f t="shared" si="13"/>
        <v>143</v>
      </c>
      <c r="I179" s="39">
        <f t="shared" si="14"/>
        <v>-71</v>
      </c>
      <c r="J179" s="41">
        <f t="shared" si="15"/>
        <v>17.400000000000002</v>
      </c>
      <c r="K179" s="1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.5" customHeight="1">
      <c r="A180" s="10"/>
      <c r="B180" s="57" t="s">
        <v>74</v>
      </c>
      <c r="C180" s="38" t="s">
        <v>13</v>
      </c>
      <c r="D180" s="30" t="s">
        <v>22</v>
      </c>
      <c r="E180" s="39">
        <v>7.4</v>
      </c>
      <c r="F180" s="40">
        <v>95</v>
      </c>
      <c r="G180" s="40">
        <v>72</v>
      </c>
      <c r="H180" s="39">
        <f t="shared" si="13"/>
        <v>88</v>
      </c>
      <c r="I180" s="39">
        <f t="shared" si="14"/>
        <v>-16</v>
      </c>
      <c r="J180" s="41">
        <f t="shared" si="15"/>
        <v>7.5</v>
      </c>
      <c r="K180" s="1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.5" customHeight="1">
      <c r="A181" s="10"/>
      <c r="B181" s="57" t="s">
        <v>70</v>
      </c>
      <c r="C181" s="47" t="s">
        <v>13</v>
      </c>
      <c r="D181" s="48" t="s">
        <v>22</v>
      </c>
      <c r="E181" s="49">
        <v>10.5</v>
      </c>
      <c r="F181" s="42">
        <v>115</v>
      </c>
      <c r="G181" s="42">
        <v>72</v>
      </c>
      <c r="H181" s="49">
        <f t="shared" si="13"/>
        <v>104</v>
      </c>
      <c r="I181" s="49">
        <f t="shared" si="14"/>
        <v>-32</v>
      </c>
      <c r="J181" s="50">
        <f t="shared" si="15"/>
        <v>10.6</v>
      </c>
      <c r="K181" s="1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.5" customHeight="1">
      <c r="A182" s="10"/>
      <c r="B182" s="31" t="s">
        <v>38</v>
      </c>
      <c r="C182" s="33" t="s">
        <v>14</v>
      </c>
      <c r="D182" s="33" t="s">
        <v>23</v>
      </c>
      <c r="E182" s="34">
        <v>5.5</v>
      </c>
      <c r="F182" s="35">
        <v>80</v>
      </c>
      <c r="G182" s="35">
        <v>72</v>
      </c>
      <c r="H182" s="34">
        <f t="shared" si="13"/>
        <v>74</v>
      </c>
      <c r="I182" s="34">
        <f t="shared" si="14"/>
        <v>-2</v>
      </c>
      <c r="J182" s="36">
        <f t="shared" si="15"/>
        <v>5.5</v>
      </c>
      <c r="K182" s="1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.5" customHeight="1">
      <c r="A183" s="10"/>
      <c r="B183" s="37" t="s">
        <v>86</v>
      </c>
      <c r="C183" s="30" t="s">
        <v>14</v>
      </c>
      <c r="D183" s="30" t="s">
        <v>23</v>
      </c>
      <c r="E183" s="39">
        <v>0</v>
      </c>
      <c r="F183" s="40">
        <v>72</v>
      </c>
      <c r="G183" s="40">
        <v>72</v>
      </c>
      <c r="H183" s="39">
        <f t="shared" si="13"/>
        <v>72</v>
      </c>
      <c r="I183" s="39">
        <f t="shared" si="14"/>
        <v>0</v>
      </c>
      <c r="J183" s="41">
        <f t="shared" si="15"/>
        <v>0</v>
      </c>
      <c r="K183" s="1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.5" customHeight="1">
      <c r="A184" s="10"/>
      <c r="B184" s="37" t="s">
        <v>40</v>
      </c>
      <c r="C184" s="30" t="s">
        <v>14</v>
      </c>
      <c r="D184" s="30" t="s">
        <v>23</v>
      </c>
      <c r="E184" s="39">
        <v>1.2</v>
      </c>
      <c r="F184" s="40">
        <v>74</v>
      </c>
      <c r="G184" s="40">
        <v>72</v>
      </c>
      <c r="H184" s="39">
        <f t="shared" si="13"/>
        <v>73</v>
      </c>
      <c r="I184" s="39">
        <f t="shared" si="14"/>
        <v>-1</v>
      </c>
      <c r="J184" s="41">
        <f t="shared" si="15"/>
        <v>1.2</v>
      </c>
      <c r="K184" s="1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.5" customHeight="1">
      <c r="A185" s="10"/>
      <c r="B185" s="37" t="s">
        <v>59</v>
      </c>
      <c r="C185" s="30" t="s">
        <v>14</v>
      </c>
      <c r="D185" s="30" t="s">
        <v>23</v>
      </c>
      <c r="E185" s="39">
        <v>4.8</v>
      </c>
      <c r="F185" s="40">
        <v>77</v>
      </c>
      <c r="G185" s="40">
        <v>72</v>
      </c>
      <c r="H185" s="39">
        <f t="shared" si="13"/>
        <v>72</v>
      </c>
      <c r="I185" s="39">
        <f t="shared" si="14"/>
        <v>0</v>
      </c>
      <c r="J185" s="41">
        <f t="shared" si="15"/>
        <v>4.8</v>
      </c>
      <c r="K185" s="1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.5" customHeight="1">
      <c r="A186" s="10"/>
      <c r="B186" s="37" t="s">
        <v>54</v>
      </c>
      <c r="C186" s="30" t="s">
        <v>14</v>
      </c>
      <c r="D186" s="30" t="s">
        <v>23</v>
      </c>
      <c r="E186" s="39">
        <v>6.7</v>
      </c>
      <c r="F186" s="40">
        <v>85</v>
      </c>
      <c r="G186" s="40">
        <v>72</v>
      </c>
      <c r="H186" s="39">
        <f t="shared" si="13"/>
        <v>78</v>
      </c>
      <c r="I186" s="39">
        <f t="shared" si="14"/>
        <v>-6</v>
      </c>
      <c r="J186" s="41">
        <f t="shared" si="15"/>
        <v>6.8</v>
      </c>
      <c r="K186" s="1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.5" customHeight="1">
      <c r="A187" s="10"/>
      <c r="B187" s="37" t="s">
        <v>52</v>
      </c>
      <c r="C187" s="30" t="s">
        <v>14</v>
      </c>
      <c r="D187" s="30" t="s">
        <v>23</v>
      </c>
      <c r="E187" s="39">
        <v>6.5</v>
      </c>
      <c r="F187" s="40">
        <v>86</v>
      </c>
      <c r="G187" s="40">
        <v>72</v>
      </c>
      <c r="H187" s="39">
        <f t="shared" si="13"/>
        <v>79</v>
      </c>
      <c r="I187" s="39">
        <f t="shared" si="14"/>
        <v>-7</v>
      </c>
      <c r="J187" s="41">
        <f t="shared" si="15"/>
        <v>6.6</v>
      </c>
      <c r="K187" s="1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.5" customHeight="1">
      <c r="A188" s="10"/>
      <c r="B188" s="37" t="s">
        <v>51</v>
      </c>
      <c r="C188" s="30" t="s">
        <v>14</v>
      </c>
      <c r="D188" s="30" t="s">
        <v>23</v>
      </c>
      <c r="E188" s="39">
        <v>11.3</v>
      </c>
      <c r="F188" s="40">
        <v>91</v>
      </c>
      <c r="G188" s="40">
        <v>72</v>
      </c>
      <c r="H188" s="39">
        <f t="shared" si="13"/>
        <v>80</v>
      </c>
      <c r="I188" s="39">
        <f t="shared" si="14"/>
        <v>-8</v>
      </c>
      <c r="J188" s="41">
        <f t="shared" si="15"/>
        <v>11.4</v>
      </c>
      <c r="K188" s="1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.5" customHeight="1">
      <c r="A189" s="10"/>
      <c r="B189" s="37" t="s">
        <v>66</v>
      </c>
      <c r="C189" s="30" t="s">
        <v>14</v>
      </c>
      <c r="D189" s="30" t="s">
        <v>23</v>
      </c>
      <c r="E189" s="39">
        <v>9.2</v>
      </c>
      <c r="F189" s="40">
        <v>89</v>
      </c>
      <c r="G189" s="40">
        <v>72</v>
      </c>
      <c r="H189" s="39">
        <f t="shared" si="13"/>
        <v>80</v>
      </c>
      <c r="I189" s="39">
        <f t="shared" si="14"/>
        <v>-8</v>
      </c>
      <c r="J189" s="41">
        <f t="shared" si="15"/>
        <v>9.299999999999999</v>
      </c>
      <c r="K189" s="1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.5" customHeight="1">
      <c r="A190" s="10"/>
      <c r="B190" s="37" t="s">
        <v>81</v>
      </c>
      <c r="C190" s="30" t="s">
        <v>14</v>
      </c>
      <c r="D190" s="30" t="s">
        <v>23</v>
      </c>
      <c r="E190" s="39">
        <v>10</v>
      </c>
      <c r="F190" s="40">
        <v>82</v>
      </c>
      <c r="G190" s="40">
        <v>72</v>
      </c>
      <c r="H190" s="39">
        <f t="shared" si="13"/>
        <v>72</v>
      </c>
      <c r="I190" s="39">
        <f t="shared" si="14"/>
        <v>0</v>
      </c>
      <c r="J190" s="41">
        <f t="shared" si="15"/>
        <v>10</v>
      </c>
      <c r="K190" s="1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.5" customHeight="1">
      <c r="A191" s="10"/>
      <c r="B191" s="37" t="s">
        <v>46</v>
      </c>
      <c r="C191" s="30" t="s">
        <v>14</v>
      </c>
      <c r="D191" s="30" t="s">
        <v>23</v>
      </c>
      <c r="E191" s="39">
        <v>6.6</v>
      </c>
      <c r="F191" s="40">
        <v>91</v>
      </c>
      <c r="G191" s="40">
        <v>72</v>
      </c>
      <c r="H191" s="39">
        <f t="shared" si="13"/>
        <v>84</v>
      </c>
      <c r="I191" s="39">
        <f t="shared" si="14"/>
        <v>-12</v>
      </c>
      <c r="J191" s="41">
        <f t="shared" si="15"/>
        <v>6.699999999999999</v>
      </c>
      <c r="K191" s="1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.5" customHeight="1">
      <c r="A192" s="10"/>
      <c r="B192" s="37" t="s">
        <v>103</v>
      </c>
      <c r="C192" s="30" t="s">
        <v>14</v>
      </c>
      <c r="D192" s="30" t="s">
        <v>23</v>
      </c>
      <c r="E192" s="39">
        <v>5.9</v>
      </c>
      <c r="F192" s="40">
        <v>84</v>
      </c>
      <c r="G192" s="40">
        <v>72</v>
      </c>
      <c r="H192" s="39">
        <f t="shared" si="13"/>
        <v>78</v>
      </c>
      <c r="I192" s="39">
        <f t="shared" si="14"/>
        <v>-6</v>
      </c>
      <c r="J192" s="41">
        <f t="shared" si="15"/>
        <v>6</v>
      </c>
      <c r="K192" s="1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.5" customHeight="1">
      <c r="A193" s="10"/>
      <c r="B193" s="37" t="s">
        <v>45</v>
      </c>
      <c r="C193" s="30" t="s">
        <v>14</v>
      </c>
      <c r="D193" s="30" t="s">
        <v>23</v>
      </c>
      <c r="E193" s="39">
        <v>9</v>
      </c>
      <c r="F193" s="40">
        <v>90</v>
      </c>
      <c r="G193" s="40">
        <v>72</v>
      </c>
      <c r="H193" s="39">
        <f t="shared" si="13"/>
        <v>81</v>
      </c>
      <c r="I193" s="39">
        <f t="shared" si="14"/>
        <v>-9</v>
      </c>
      <c r="J193" s="41">
        <f t="shared" si="15"/>
        <v>9.1</v>
      </c>
      <c r="K193" s="1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.5" customHeight="1">
      <c r="A194" s="10"/>
      <c r="B194" s="37" t="s">
        <v>49</v>
      </c>
      <c r="C194" s="30" t="s">
        <v>14</v>
      </c>
      <c r="D194" s="30" t="s">
        <v>23</v>
      </c>
      <c r="E194" s="39">
        <v>4.6</v>
      </c>
      <c r="F194" s="40">
        <v>72</v>
      </c>
      <c r="G194" s="40">
        <v>72</v>
      </c>
      <c r="H194" s="39">
        <f t="shared" si="13"/>
        <v>67</v>
      </c>
      <c r="I194" s="53">
        <f t="shared" si="14"/>
        <v>5</v>
      </c>
      <c r="J194" s="41">
        <f t="shared" si="15"/>
        <v>3.5999999999999996</v>
      </c>
      <c r="K194" s="1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.5" customHeight="1">
      <c r="A195" s="10"/>
      <c r="B195" s="37" t="s">
        <v>65</v>
      </c>
      <c r="C195" s="30" t="s">
        <v>14</v>
      </c>
      <c r="D195" s="30" t="s">
        <v>23</v>
      </c>
      <c r="E195" s="39">
        <v>4.6</v>
      </c>
      <c r="F195" s="40">
        <v>81</v>
      </c>
      <c r="G195" s="40">
        <v>72</v>
      </c>
      <c r="H195" s="39">
        <f t="shared" si="13"/>
        <v>76</v>
      </c>
      <c r="I195" s="39">
        <f t="shared" si="14"/>
        <v>-4</v>
      </c>
      <c r="J195" s="41">
        <f t="shared" si="15"/>
        <v>4.699999999999999</v>
      </c>
      <c r="K195" s="1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.5" customHeight="1">
      <c r="A196" s="10"/>
      <c r="B196" s="37" t="s">
        <v>55</v>
      </c>
      <c r="C196" s="30" t="s">
        <v>14</v>
      </c>
      <c r="D196" s="30" t="s">
        <v>23</v>
      </c>
      <c r="E196" s="39">
        <v>13.8</v>
      </c>
      <c r="F196" s="40">
        <v>128</v>
      </c>
      <c r="G196" s="40">
        <v>72</v>
      </c>
      <c r="H196" s="39">
        <f t="shared" si="13"/>
        <v>114</v>
      </c>
      <c r="I196" s="39">
        <f t="shared" si="14"/>
        <v>-42</v>
      </c>
      <c r="J196" s="41">
        <f t="shared" si="15"/>
        <v>13.9</v>
      </c>
      <c r="K196" s="1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.5" customHeight="1">
      <c r="A197" s="10"/>
      <c r="B197" s="37" t="s">
        <v>69</v>
      </c>
      <c r="C197" s="30" t="s">
        <v>14</v>
      </c>
      <c r="D197" s="30" t="s">
        <v>23</v>
      </c>
      <c r="E197" s="39">
        <v>14.7</v>
      </c>
      <c r="F197" s="40">
        <v>120</v>
      </c>
      <c r="G197" s="40">
        <v>72</v>
      </c>
      <c r="H197" s="39">
        <f t="shared" si="13"/>
        <v>105</v>
      </c>
      <c r="I197" s="39">
        <f t="shared" si="14"/>
        <v>-33</v>
      </c>
      <c r="J197" s="41">
        <f t="shared" si="15"/>
        <v>14.799999999999999</v>
      </c>
      <c r="K197" s="1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.5" customHeight="1">
      <c r="A198" s="10"/>
      <c r="B198" s="37" t="s">
        <v>109</v>
      </c>
      <c r="C198" s="30" t="s">
        <v>14</v>
      </c>
      <c r="D198" s="30" t="s">
        <v>23</v>
      </c>
      <c r="E198" s="39">
        <v>5.8</v>
      </c>
      <c r="F198" s="40">
        <v>107</v>
      </c>
      <c r="G198" s="40">
        <v>72</v>
      </c>
      <c r="H198" s="39">
        <f t="shared" si="13"/>
        <v>101</v>
      </c>
      <c r="I198" s="39">
        <f t="shared" si="14"/>
        <v>-29</v>
      </c>
      <c r="J198" s="41">
        <f t="shared" si="15"/>
        <v>5.8999999999999995</v>
      </c>
      <c r="K198" s="1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.5" customHeight="1">
      <c r="A199" s="10"/>
      <c r="B199" s="37" t="s">
        <v>108</v>
      </c>
      <c r="C199" s="30" t="s">
        <v>14</v>
      </c>
      <c r="D199" s="30" t="s">
        <v>23</v>
      </c>
      <c r="E199" s="39">
        <v>12.4</v>
      </c>
      <c r="F199" s="40">
        <v>111</v>
      </c>
      <c r="G199" s="40">
        <v>72</v>
      </c>
      <c r="H199" s="39">
        <f t="shared" si="13"/>
        <v>99</v>
      </c>
      <c r="I199" s="39">
        <f t="shared" si="14"/>
        <v>-27</v>
      </c>
      <c r="J199" s="41">
        <f t="shared" si="15"/>
        <v>12.5</v>
      </c>
      <c r="K199" s="1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.5" customHeight="1">
      <c r="A200" s="10"/>
      <c r="B200" s="46" t="s">
        <v>107</v>
      </c>
      <c r="C200" s="48" t="s">
        <v>14</v>
      </c>
      <c r="D200" s="48" t="s">
        <v>23</v>
      </c>
      <c r="E200" s="49">
        <v>18</v>
      </c>
      <c r="F200" s="42">
        <v>165</v>
      </c>
      <c r="G200" s="42">
        <v>72</v>
      </c>
      <c r="H200" s="49">
        <f t="shared" si="13"/>
        <v>147</v>
      </c>
      <c r="I200" s="49">
        <f t="shared" si="14"/>
        <v>-75</v>
      </c>
      <c r="J200" s="50">
        <f t="shared" si="15"/>
        <v>18.1</v>
      </c>
      <c r="K200" s="1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.5" customHeight="1">
      <c r="A201" s="10"/>
      <c r="B201" s="31" t="s">
        <v>38</v>
      </c>
      <c r="C201" s="32" t="s">
        <v>15</v>
      </c>
      <c r="D201" s="33" t="s">
        <v>24</v>
      </c>
      <c r="E201" s="34">
        <v>5.5</v>
      </c>
      <c r="F201" s="35">
        <v>88</v>
      </c>
      <c r="G201" s="35">
        <v>71</v>
      </c>
      <c r="H201" s="34">
        <f t="shared" si="13"/>
        <v>82</v>
      </c>
      <c r="I201" s="34">
        <f t="shared" si="14"/>
        <v>-11</v>
      </c>
      <c r="J201" s="36">
        <f t="shared" si="15"/>
        <v>5.6</v>
      </c>
      <c r="K201" s="1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.5" customHeight="1">
      <c r="A202" s="10"/>
      <c r="B202" s="37" t="s">
        <v>86</v>
      </c>
      <c r="C202" s="38" t="s">
        <v>15</v>
      </c>
      <c r="D202" s="30" t="s">
        <v>24</v>
      </c>
      <c r="E202" s="39">
        <v>0</v>
      </c>
      <c r="F202" s="40">
        <v>67</v>
      </c>
      <c r="G202" s="40">
        <v>71</v>
      </c>
      <c r="H202" s="39">
        <f t="shared" si="13"/>
        <v>67</v>
      </c>
      <c r="I202" s="39">
        <f t="shared" si="14"/>
        <v>4</v>
      </c>
      <c r="J202" s="41">
        <f t="shared" si="15"/>
        <v>-0.8</v>
      </c>
      <c r="K202" s="1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.5" customHeight="1">
      <c r="A203" s="10"/>
      <c r="B203" s="37" t="s">
        <v>40</v>
      </c>
      <c r="C203" s="38" t="s">
        <v>15</v>
      </c>
      <c r="D203" s="30" t="s">
        <v>24</v>
      </c>
      <c r="E203" s="39">
        <v>1.2</v>
      </c>
      <c r="F203" s="40">
        <v>74</v>
      </c>
      <c r="G203" s="40">
        <v>71</v>
      </c>
      <c r="H203" s="39">
        <f t="shared" si="13"/>
        <v>73</v>
      </c>
      <c r="I203" s="39">
        <f t="shared" si="14"/>
        <v>-2</v>
      </c>
      <c r="J203" s="41">
        <f t="shared" si="15"/>
        <v>1.2</v>
      </c>
      <c r="K203" s="1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.5" customHeight="1">
      <c r="A204" s="10"/>
      <c r="B204" s="37" t="s">
        <v>52</v>
      </c>
      <c r="C204" s="38" t="s">
        <v>15</v>
      </c>
      <c r="D204" s="30" t="s">
        <v>24</v>
      </c>
      <c r="E204" s="39">
        <v>6.6</v>
      </c>
      <c r="F204" s="40">
        <v>75</v>
      </c>
      <c r="G204" s="40">
        <v>71</v>
      </c>
      <c r="H204" s="39">
        <f t="shared" si="13"/>
        <v>68</v>
      </c>
      <c r="I204" s="39">
        <f t="shared" si="14"/>
        <v>3</v>
      </c>
      <c r="J204" s="41">
        <f t="shared" si="15"/>
        <v>6</v>
      </c>
      <c r="K204" s="1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.5" customHeight="1">
      <c r="A205" s="10"/>
      <c r="B205" s="37" t="s">
        <v>65</v>
      </c>
      <c r="C205" s="38" t="s">
        <v>15</v>
      </c>
      <c r="D205" s="30" t="s">
        <v>24</v>
      </c>
      <c r="E205" s="39">
        <v>4.7</v>
      </c>
      <c r="F205" s="40">
        <v>75</v>
      </c>
      <c r="G205" s="40">
        <v>71</v>
      </c>
      <c r="H205" s="39">
        <f t="shared" si="13"/>
        <v>70</v>
      </c>
      <c r="I205" s="39">
        <f t="shared" si="14"/>
        <v>1</v>
      </c>
      <c r="J205" s="41">
        <f t="shared" si="15"/>
        <v>4.5</v>
      </c>
      <c r="K205" s="1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.5" customHeight="1">
      <c r="A206" s="10"/>
      <c r="B206" s="37" t="s">
        <v>103</v>
      </c>
      <c r="C206" s="38" t="s">
        <v>15</v>
      </c>
      <c r="D206" s="30" t="s">
        <v>24</v>
      </c>
      <c r="E206" s="39">
        <v>6</v>
      </c>
      <c r="F206" s="40">
        <v>77</v>
      </c>
      <c r="G206" s="40">
        <v>71</v>
      </c>
      <c r="H206" s="39">
        <f t="shared" si="13"/>
        <v>71</v>
      </c>
      <c r="I206" s="39">
        <f t="shared" si="14"/>
        <v>0</v>
      </c>
      <c r="J206" s="41">
        <f t="shared" si="15"/>
        <v>6</v>
      </c>
      <c r="K206" s="1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.5" customHeight="1">
      <c r="A207" s="10"/>
      <c r="B207" s="37" t="s">
        <v>51</v>
      </c>
      <c r="C207" s="38" t="s">
        <v>15</v>
      </c>
      <c r="D207" s="30" t="s">
        <v>24</v>
      </c>
      <c r="E207" s="39">
        <v>11.4</v>
      </c>
      <c r="F207" s="40">
        <v>86</v>
      </c>
      <c r="G207" s="40">
        <v>71</v>
      </c>
      <c r="H207" s="39">
        <f t="shared" si="13"/>
        <v>75</v>
      </c>
      <c r="I207" s="39">
        <f t="shared" si="14"/>
        <v>-4</v>
      </c>
      <c r="J207" s="41">
        <f t="shared" si="15"/>
        <v>11.5</v>
      </c>
      <c r="K207" s="1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.5" customHeight="1">
      <c r="A208" s="10"/>
      <c r="B208" s="37" t="s">
        <v>69</v>
      </c>
      <c r="C208" s="38" t="s">
        <v>15</v>
      </c>
      <c r="D208" s="30" t="s">
        <v>24</v>
      </c>
      <c r="E208" s="39">
        <v>14.8</v>
      </c>
      <c r="F208" s="40">
        <v>108</v>
      </c>
      <c r="G208" s="40">
        <v>71</v>
      </c>
      <c r="H208" s="39">
        <f t="shared" si="13"/>
        <v>93</v>
      </c>
      <c r="I208" s="39">
        <f t="shared" si="14"/>
        <v>-22</v>
      </c>
      <c r="J208" s="41">
        <f t="shared" si="15"/>
        <v>14.9</v>
      </c>
      <c r="K208" s="1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.5" customHeight="1">
      <c r="A209" s="10"/>
      <c r="B209" s="37" t="s">
        <v>46</v>
      </c>
      <c r="C209" s="38" t="s">
        <v>15</v>
      </c>
      <c r="D209" s="30" t="s">
        <v>24</v>
      </c>
      <c r="E209" s="39">
        <v>6.7</v>
      </c>
      <c r="F209" s="40">
        <v>83</v>
      </c>
      <c r="G209" s="40">
        <v>71</v>
      </c>
      <c r="H209" s="39">
        <f aca="true" t="shared" si="16" ref="H209:H240">F209-ROUND(E209,0)</f>
        <v>76</v>
      </c>
      <c r="I209" s="39">
        <f aca="true" t="shared" si="17" ref="I209:I240">G209-H209</f>
        <v>-5</v>
      </c>
      <c r="J209" s="41">
        <f aca="true" t="shared" si="18" ref="J209:J240">IF(I209&gt;0,E209-I209*0.2,IF(I209&lt;-3,E209+0.1,E209))</f>
        <v>6.8</v>
      </c>
      <c r="K209" s="1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.5" customHeight="1">
      <c r="A210" s="10"/>
      <c r="B210" s="37" t="s">
        <v>66</v>
      </c>
      <c r="C210" s="38" t="s">
        <v>15</v>
      </c>
      <c r="D210" s="30" t="s">
        <v>24</v>
      </c>
      <c r="E210" s="39">
        <v>9.3</v>
      </c>
      <c r="F210" s="40">
        <v>74</v>
      </c>
      <c r="G210" s="40">
        <v>71</v>
      </c>
      <c r="H210" s="39">
        <f t="shared" si="16"/>
        <v>65</v>
      </c>
      <c r="I210" s="53">
        <f t="shared" si="17"/>
        <v>6</v>
      </c>
      <c r="J210" s="41">
        <f t="shared" si="18"/>
        <v>8.100000000000001</v>
      </c>
      <c r="K210" s="1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.5" customHeight="1">
      <c r="A211" s="10"/>
      <c r="B211" s="46" t="s">
        <v>81</v>
      </c>
      <c r="C211" s="47" t="s">
        <v>15</v>
      </c>
      <c r="D211" s="48" t="s">
        <v>24</v>
      </c>
      <c r="E211" s="49">
        <v>10</v>
      </c>
      <c r="F211" s="42">
        <v>89</v>
      </c>
      <c r="G211" s="42">
        <v>71</v>
      </c>
      <c r="H211" s="49">
        <f t="shared" si="16"/>
        <v>79</v>
      </c>
      <c r="I211" s="49">
        <f t="shared" si="17"/>
        <v>-8</v>
      </c>
      <c r="J211" s="50">
        <f t="shared" si="18"/>
        <v>10.1</v>
      </c>
      <c r="K211" s="1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.5" customHeight="1">
      <c r="A212" s="10"/>
      <c r="B212" s="31" t="s">
        <v>38</v>
      </c>
      <c r="C212" s="32">
        <v>44955</v>
      </c>
      <c r="D212" s="33" t="s">
        <v>26</v>
      </c>
      <c r="E212" s="34">
        <v>5.6</v>
      </c>
      <c r="F212" s="35">
        <v>83</v>
      </c>
      <c r="G212" s="35">
        <v>72</v>
      </c>
      <c r="H212" s="34">
        <f t="shared" si="16"/>
        <v>77</v>
      </c>
      <c r="I212" s="34">
        <f t="shared" si="17"/>
        <v>-5</v>
      </c>
      <c r="J212" s="36">
        <f t="shared" si="18"/>
        <v>5.699999999999999</v>
      </c>
      <c r="K212" s="1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.5" customHeight="1">
      <c r="A213" s="10"/>
      <c r="B213" s="37" t="s">
        <v>86</v>
      </c>
      <c r="C213" s="38">
        <v>44955</v>
      </c>
      <c r="D213" s="30" t="s">
        <v>26</v>
      </c>
      <c r="E213" s="39">
        <v>-0.8</v>
      </c>
      <c r="F213" s="40">
        <v>70</v>
      </c>
      <c r="G213" s="40">
        <v>72</v>
      </c>
      <c r="H213" s="39">
        <f t="shared" si="16"/>
        <v>71</v>
      </c>
      <c r="I213" s="53">
        <f t="shared" si="17"/>
        <v>1</v>
      </c>
      <c r="J213" s="41">
        <f t="shared" si="18"/>
        <v>-1</v>
      </c>
      <c r="K213" s="1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.5" customHeight="1">
      <c r="A214" s="10"/>
      <c r="B214" s="37" t="s">
        <v>87</v>
      </c>
      <c r="C214" s="38">
        <v>44955</v>
      </c>
      <c r="D214" s="30" t="s">
        <v>26</v>
      </c>
      <c r="E214" s="39">
        <v>5.4</v>
      </c>
      <c r="F214" s="40">
        <v>79</v>
      </c>
      <c r="G214" s="40">
        <v>72</v>
      </c>
      <c r="H214" s="39">
        <f t="shared" si="16"/>
        <v>74</v>
      </c>
      <c r="I214" s="39">
        <f t="shared" si="17"/>
        <v>-2</v>
      </c>
      <c r="J214" s="41">
        <f t="shared" si="18"/>
        <v>5.4</v>
      </c>
      <c r="K214" s="1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.5" customHeight="1">
      <c r="A215" s="10"/>
      <c r="B215" s="37" t="s">
        <v>45</v>
      </c>
      <c r="C215" s="38">
        <v>44955</v>
      </c>
      <c r="D215" s="30" t="s">
        <v>26</v>
      </c>
      <c r="E215" s="39">
        <v>9.1</v>
      </c>
      <c r="F215" s="40">
        <v>94</v>
      </c>
      <c r="G215" s="40">
        <v>72</v>
      </c>
      <c r="H215" s="39">
        <f t="shared" si="16"/>
        <v>85</v>
      </c>
      <c r="I215" s="39">
        <f t="shared" si="17"/>
        <v>-13</v>
      </c>
      <c r="J215" s="41">
        <f t="shared" si="18"/>
        <v>9.2</v>
      </c>
      <c r="K215" s="1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.5" customHeight="1">
      <c r="A216" s="10"/>
      <c r="B216" s="37" t="s">
        <v>52</v>
      </c>
      <c r="C216" s="38">
        <v>44955</v>
      </c>
      <c r="D216" s="30" t="s">
        <v>26</v>
      </c>
      <c r="E216" s="39">
        <v>6</v>
      </c>
      <c r="F216" s="40">
        <v>82</v>
      </c>
      <c r="G216" s="40">
        <v>72</v>
      </c>
      <c r="H216" s="39">
        <f t="shared" si="16"/>
        <v>76</v>
      </c>
      <c r="I216" s="39">
        <f t="shared" si="17"/>
        <v>-4</v>
      </c>
      <c r="J216" s="41">
        <f t="shared" si="18"/>
        <v>6.1</v>
      </c>
      <c r="K216" s="1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.5" customHeight="1">
      <c r="A217" s="10"/>
      <c r="B217" s="37" t="s">
        <v>103</v>
      </c>
      <c r="C217" s="38">
        <v>44955</v>
      </c>
      <c r="D217" s="30" t="s">
        <v>26</v>
      </c>
      <c r="E217" s="39">
        <v>6</v>
      </c>
      <c r="F217" s="40">
        <v>90</v>
      </c>
      <c r="G217" s="40">
        <v>72</v>
      </c>
      <c r="H217" s="39">
        <f t="shared" si="16"/>
        <v>84</v>
      </c>
      <c r="I217" s="39">
        <f t="shared" si="17"/>
        <v>-12</v>
      </c>
      <c r="J217" s="41">
        <f t="shared" si="18"/>
        <v>6.1</v>
      </c>
      <c r="K217" s="1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.5" customHeight="1">
      <c r="A218" s="10"/>
      <c r="B218" s="37" t="s">
        <v>40</v>
      </c>
      <c r="C218" s="38">
        <v>44955</v>
      </c>
      <c r="D218" s="30" t="s">
        <v>26</v>
      </c>
      <c r="E218" s="39">
        <v>1.2</v>
      </c>
      <c r="F218" s="40">
        <v>76</v>
      </c>
      <c r="G218" s="40">
        <v>72</v>
      </c>
      <c r="H218" s="39">
        <f t="shared" si="16"/>
        <v>75</v>
      </c>
      <c r="I218" s="39">
        <f t="shared" si="17"/>
        <v>-3</v>
      </c>
      <c r="J218" s="41">
        <f t="shared" si="18"/>
        <v>1.2</v>
      </c>
      <c r="K218" s="1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.5" customHeight="1">
      <c r="A219" s="10"/>
      <c r="B219" s="37" t="s">
        <v>49</v>
      </c>
      <c r="C219" s="38">
        <v>44955</v>
      </c>
      <c r="D219" s="30" t="s">
        <v>26</v>
      </c>
      <c r="E219" s="39">
        <v>3.6</v>
      </c>
      <c r="F219" s="40">
        <v>76</v>
      </c>
      <c r="G219" s="40">
        <v>72</v>
      </c>
      <c r="H219" s="39">
        <f t="shared" si="16"/>
        <v>72</v>
      </c>
      <c r="I219" s="39">
        <f t="shared" si="17"/>
        <v>0</v>
      </c>
      <c r="J219" s="41">
        <f t="shared" si="18"/>
        <v>3.6</v>
      </c>
      <c r="K219" s="1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.5" customHeight="1">
      <c r="A220" s="10"/>
      <c r="B220" s="37" t="s">
        <v>82</v>
      </c>
      <c r="C220" s="38">
        <v>44955</v>
      </c>
      <c r="D220" s="30" t="s">
        <v>26</v>
      </c>
      <c r="E220" s="39">
        <v>9.3</v>
      </c>
      <c r="F220" s="40">
        <v>101</v>
      </c>
      <c r="G220" s="40">
        <v>72</v>
      </c>
      <c r="H220" s="39">
        <f t="shared" si="16"/>
        <v>92</v>
      </c>
      <c r="I220" s="39">
        <f t="shared" si="17"/>
        <v>-20</v>
      </c>
      <c r="J220" s="41">
        <f t="shared" si="18"/>
        <v>9.4</v>
      </c>
      <c r="K220" s="1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.5" customHeight="1">
      <c r="A221" s="10"/>
      <c r="B221" s="37" t="s">
        <v>51</v>
      </c>
      <c r="C221" s="38">
        <v>44955</v>
      </c>
      <c r="D221" s="30" t="s">
        <v>26</v>
      </c>
      <c r="E221" s="39">
        <v>11.5</v>
      </c>
      <c r="F221" s="40">
        <v>91</v>
      </c>
      <c r="G221" s="40">
        <v>72</v>
      </c>
      <c r="H221" s="39">
        <f t="shared" si="16"/>
        <v>79</v>
      </c>
      <c r="I221" s="39">
        <f t="shared" si="17"/>
        <v>-7</v>
      </c>
      <c r="J221" s="41">
        <f t="shared" si="18"/>
        <v>11.6</v>
      </c>
      <c r="K221" s="1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.5" customHeight="1">
      <c r="A222" s="10"/>
      <c r="B222" s="37" t="s">
        <v>108</v>
      </c>
      <c r="C222" s="38">
        <v>44955</v>
      </c>
      <c r="D222" s="30" t="s">
        <v>26</v>
      </c>
      <c r="E222" s="39">
        <v>12.5</v>
      </c>
      <c r="F222" s="40">
        <v>120</v>
      </c>
      <c r="G222" s="40">
        <v>72</v>
      </c>
      <c r="H222" s="39">
        <f t="shared" si="16"/>
        <v>107</v>
      </c>
      <c r="I222" s="39">
        <f t="shared" si="17"/>
        <v>-35</v>
      </c>
      <c r="J222" s="41">
        <f t="shared" si="18"/>
        <v>12.6</v>
      </c>
      <c r="K222" s="1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.5" customHeight="1">
      <c r="A223" s="10"/>
      <c r="B223" s="37" t="s">
        <v>69</v>
      </c>
      <c r="C223" s="38">
        <v>44955</v>
      </c>
      <c r="D223" s="30" t="s">
        <v>26</v>
      </c>
      <c r="E223" s="39">
        <v>14.9</v>
      </c>
      <c r="F223" s="40">
        <v>124</v>
      </c>
      <c r="G223" s="40">
        <v>72</v>
      </c>
      <c r="H223" s="39">
        <f t="shared" si="16"/>
        <v>109</v>
      </c>
      <c r="I223" s="39">
        <f t="shared" si="17"/>
        <v>-37</v>
      </c>
      <c r="J223" s="41">
        <f t="shared" si="18"/>
        <v>15</v>
      </c>
      <c r="K223" s="1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.5" customHeight="1">
      <c r="A224" s="10"/>
      <c r="B224" s="37" t="s">
        <v>66</v>
      </c>
      <c r="C224" s="38">
        <v>44955</v>
      </c>
      <c r="D224" s="30" t="s">
        <v>26</v>
      </c>
      <c r="E224" s="39">
        <v>8.1</v>
      </c>
      <c r="F224" s="40">
        <v>93</v>
      </c>
      <c r="G224" s="40">
        <v>72</v>
      </c>
      <c r="H224" s="39">
        <f t="shared" si="16"/>
        <v>85</v>
      </c>
      <c r="I224" s="39">
        <f t="shared" si="17"/>
        <v>-13</v>
      </c>
      <c r="J224" s="41">
        <f t="shared" si="18"/>
        <v>8.2</v>
      </c>
      <c r="K224" s="1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.5" customHeight="1">
      <c r="A225" s="10"/>
      <c r="B225" s="46" t="s">
        <v>81</v>
      </c>
      <c r="C225" s="47">
        <v>44955</v>
      </c>
      <c r="D225" s="48" t="s">
        <v>26</v>
      </c>
      <c r="E225" s="49">
        <v>10.1</v>
      </c>
      <c r="F225" s="42">
        <v>98</v>
      </c>
      <c r="G225" s="42">
        <v>72</v>
      </c>
      <c r="H225" s="49">
        <f t="shared" si="16"/>
        <v>88</v>
      </c>
      <c r="I225" s="49">
        <f t="shared" si="17"/>
        <v>-16</v>
      </c>
      <c r="J225" s="50">
        <f t="shared" si="18"/>
        <v>10.2</v>
      </c>
      <c r="K225" s="1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.5" customHeight="1">
      <c r="A226" s="10"/>
      <c r="B226" s="31" t="s">
        <v>38</v>
      </c>
      <c r="C226" s="32">
        <v>44962</v>
      </c>
      <c r="D226" s="33" t="s">
        <v>27</v>
      </c>
      <c r="E226" s="34">
        <v>5.7</v>
      </c>
      <c r="F226" s="35">
        <v>81</v>
      </c>
      <c r="G226" s="35">
        <v>72</v>
      </c>
      <c r="H226" s="34">
        <f t="shared" si="16"/>
        <v>75</v>
      </c>
      <c r="I226" s="34">
        <f t="shared" si="17"/>
        <v>-3</v>
      </c>
      <c r="J226" s="36">
        <f t="shared" si="18"/>
        <v>5.7</v>
      </c>
      <c r="K226" s="1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.5" customHeight="1">
      <c r="A227" s="10"/>
      <c r="B227" s="37" t="s">
        <v>86</v>
      </c>
      <c r="C227" s="38">
        <v>44962</v>
      </c>
      <c r="D227" s="30" t="s">
        <v>27</v>
      </c>
      <c r="E227" s="39">
        <v>-1</v>
      </c>
      <c r="F227" s="40">
        <v>74</v>
      </c>
      <c r="G227" s="40">
        <v>72</v>
      </c>
      <c r="H227" s="39">
        <f t="shared" si="16"/>
        <v>75</v>
      </c>
      <c r="I227" s="39">
        <f t="shared" si="17"/>
        <v>-3</v>
      </c>
      <c r="J227" s="41">
        <f t="shared" si="18"/>
        <v>-1</v>
      </c>
      <c r="K227" s="1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.5" customHeight="1">
      <c r="A228" s="10"/>
      <c r="B228" s="37" t="s">
        <v>41</v>
      </c>
      <c r="C228" s="38">
        <v>44962</v>
      </c>
      <c r="D228" s="30" t="s">
        <v>27</v>
      </c>
      <c r="E228" s="39">
        <v>1</v>
      </c>
      <c r="F228" s="40">
        <v>83</v>
      </c>
      <c r="G228" s="40">
        <v>72</v>
      </c>
      <c r="H228" s="39">
        <f t="shared" si="16"/>
        <v>82</v>
      </c>
      <c r="I228" s="39">
        <f t="shared" si="17"/>
        <v>-10</v>
      </c>
      <c r="J228" s="41">
        <f t="shared" si="18"/>
        <v>1.1</v>
      </c>
      <c r="K228" s="1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.5" customHeight="1">
      <c r="A229" s="10"/>
      <c r="B229" s="37" t="s">
        <v>52</v>
      </c>
      <c r="C229" s="38">
        <v>44962</v>
      </c>
      <c r="D229" s="30" t="s">
        <v>27</v>
      </c>
      <c r="E229" s="39">
        <v>6.1</v>
      </c>
      <c r="F229" s="40">
        <v>81</v>
      </c>
      <c r="G229" s="40">
        <v>72</v>
      </c>
      <c r="H229" s="39">
        <f t="shared" si="16"/>
        <v>75</v>
      </c>
      <c r="I229" s="39">
        <f t="shared" si="17"/>
        <v>-3</v>
      </c>
      <c r="J229" s="41">
        <f t="shared" si="18"/>
        <v>6.1</v>
      </c>
      <c r="K229" s="1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.5" customHeight="1">
      <c r="A230" s="10"/>
      <c r="B230" s="37" t="s">
        <v>65</v>
      </c>
      <c r="C230" s="38">
        <v>44962</v>
      </c>
      <c r="D230" s="30" t="s">
        <v>27</v>
      </c>
      <c r="E230" s="39">
        <v>4.5</v>
      </c>
      <c r="F230" s="40">
        <v>74</v>
      </c>
      <c r="G230" s="40">
        <v>72</v>
      </c>
      <c r="H230" s="39">
        <f t="shared" si="16"/>
        <v>69</v>
      </c>
      <c r="I230" s="39">
        <f t="shared" si="17"/>
        <v>3</v>
      </c>
      <c r="J230" s="41">
        <f t="shared" si="18"/>
        <v>3.9</v>
      </c>
      <c r="K230" s="1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.5" customHeight="1">
      <c r="A231" s="10"/>
      <c r="B231" s="37" t="s">
        <v>49</v>
      </c>
      <c r="C231" s="38">
        <v>44962</v>
      </c>
      <c r="D231" s="30" t="s">
        <v>27</v>
      </c>
      <c r="E231" s="39">
        <v>3.6</v>
      </c>
      <c r="F231" s="40">
        <v>87</v>
      </c>
      <c r="G231" s="40">
        <v>72</v>
      </c>
      <c r="H231" s="39">
        <f t="shared" si="16"/>
        <v>83</v>
      </c>
      <c r="I231" s="39">
        <f t="shared" si="17"/>
        <v>-11</v>
      </c>
      <c r="J231" s="41">
        <f t="shared" si="18"/>
        <v>3.7</v>
      </c>
      <c r="K231" s="1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.5" customHeight="1">
      <c r="A232" s="10"/>
      <c r="B232" s="37" t="s">
        <v>54</v>
      </c>
      <c r="C232" s="38">
        <v>44962</v>
      </c>
      <c r="D232" s="30" t="s">
        <v>27</v>
      </c>
      <c r="E232" s="39">
        <v>6.8</v>
      </c>
      <c r="F232" s="40">
        <v>94</v>
      </c>
      <c r="G232" s="40">
        <v>72</v>
      </c>
      <c r="H232" s="39">
        <f t="shared" si="16"/>
        <v>87</v>
      </c>
      <c r="I232" s="39">
        <f t="shared" si="17"/>
        <v>-15</v>
      </c>
      <c r="J232" s="41">
        <f t="shared" si="18"/>
        <v>6.8999999999999995</v>
      </c>
      <c r="K232" s="1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.5" customHeight="1">
      <c r="A233" s="10"/>
      <c r="B233" s="37" t="s">
        <v>59</v>
      </c>
      <c r="C233" s="38">
        <v>44962</v>
      </c>
      <c r="D233" s="30" t="s">
        <v>27</v>
      </c>
      <c r="E233" s="39">
        <v>4.8</v>
      </c>
      <c r="F233" s="40">
        <v>73</v>
      </c>
      <c r="G233" s="40">
        <v>72</v>
      </c>
      <c r="H233" s="39">
        <f t="shared" si="16"/>
        <v>68</v>
      </c>
      <c r="I233" s="53">
        <f t="shared" si="17"/>
        <v>4</v>
      </c>
      <c r="J233" s="41">
        <f t="shared" si="18"/>
        <v>4</v>
      </c>
      <c r="K233" s="1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.5" customHeight="1">
      <c r="A234" s="10"/>
      <c r="B234" s="37" t="s">
        <v>108</v>
      </c>
      <c r="C234" s="38">
        <v>44962</v>
      </c>
      <c r="D234" s="30" t="s">
        <v>27</v>
      </c>
      <c r="E234" s="39">
        <v>12.6</v>
      </c>
      <c r="F234" s="40">
        <v>134</v>
      </c>
      <c r="G234" s="40">
        <v>72</v>
      </c>
      <c r="H234" s="39">
        <f t="shared" si="16"/>
        <v>121</v>
      </c>
      <c r="I234" s="39">
        <f t="shared" si="17"/>
        <v>-49</v>
      </c>
      <c r="J234" s="41">
        <f t="shared" si="18"/>
        <v>12.7</v>
      </c>
      <c r="K234" s="1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.5" customHeight="1">
      <c r="A235" s="10"/>
      <c r="B235" s="37" t="s">
        <v>55</v>
      </c>
      <c r="C235" s="38">
        <v>44962</v>
      </c>
      <c r="D235" s="30" t="s">
        <v>27</v>
      </c>
      <c r="E235" s="39">
        <v>13.9</v>
      </c>
      <c r="F235" s="40">
        <v>146</v>
      </c>
      <c r="G235" s="40">
        <v>72</v>
      </c>
      <c r="H235" s="39">
        <f t="shared" si="16"/>
        <v>132</v>
      </c>
      <c r="I235" s="39">
        <f t="shared" si="17"/>
        <v>-60</v>
      </c>
      <c r="J235" s="41">
        <f t="shared" si="18"/>
        <v>14</v>
      </c>
      <c r="K235" s="1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.5" customHeight="1">
      <c r="A236" s="10"/>
      <c r="B236" s="37" t="s">
        <v>51</v>
      </c>
      <c r="C236" s="38">
        <v>44962</v>
      </c>
      <c r="D236" s="30" t="s">
        <v>27</v>
      </c>
      <c r="E236" s="39">
        <v>11.6</v>
      </c>
      <c r="F236" s="40">
        <v>96</v>
      </c>
      <c r="G236" s="40">
        <v>72</v>
      </c>
      <c r="H236" s="39">
        <f t="shared" si="16"/>
        <v>84</v>
      </c>
      <c r="I236" s="39">
        <f t="shared" si="17"/>
        <v>-12</v>
      </c>
      <c r="J236" s="41">
        <f t="shared" si="18"/>
        <v>11.7</v>
      </c>
      <c r="K236" s="1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.5" customHeight="1">
      <c r="A237" s="10"/>
      <c r="B237" s="37" t="s">
        <v>69</v>
      </c>
      <c r="C237" s="38">
        <v>44962</v>
      </c>
      <c r="D237" s="30" t="s">
        <v>27</v>
      </c>
      <c r="E237" s="39">
        <v>15</v>
      </c>
      <c r="F237" s="40">
        <v>124</v>
      </c>
      <c r="G237" s="40">
        <v>72</v>
      </c>
      <c r="H237" s="39">
        <f t="shared" si="16"/>
        <v>109</v>
      </c>
      <c r="I237" s="39">
        <f t="shared" si="17"/>
        <v>-37</v>
      </c>
      <c r="J237" s="41">
        <f t="shared" si="18"/>
        <v>15.1</v>
      </c>
      <c r="K237" s="1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.5" customHeight="1">
      <c r="A238" s="10"/>
      <c r="B238" s="37" t="s">
        <v>66</v>
      </c>
      <c r="C238" s="38">
        <v>44962</v>
      </c>
      <c r="D238" s="30" t="s">
        <v>27</v>
      </c>
      <c r="E238" s="39">
        <v>8.2</v>
      </c>
      <c r="F238" s="40">
        <v>87</v>
      </c>
      <c r="G238" s="40">
        <v>72</v>
      </c>
      <c r="H238" s="39">
        <f t="shared" si="16"/>
        <v>79</v>
      </c>
      <c r="I238" s="39">
        <f t="shared" si="17"/>
        <v>-7</v>
      </c>
      <c r="J238" s="41">
        <f t="shared" si="18"/>
        <v>8.299999999999999</v>
      </c>
      <c r="K238" s="1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.5" customHeight="1">
      <c r="A239" s="10"/>
      <c r="B239" s="37" t="s">
        <v>81</v>
      </c>
      <c r="C239" s="38">
        <v>44962</v>
      </c>
      <c r="D239" s="30" t="s">
        <v>27</v>
      </c>
      <c r="E239" s="39">
        <v>10.2</v>
      </c>
      <c r="F239" s="40">
        <v>100</v>
      </c>
      <c r="G239" s="40">
        <v>72</v>
      </c>
      <c r="H239" s="39">
        <f t="shared" si="16"/>
        <v>90</v>
      </c>
      <c r="I239" s="39">
        <f t="shared" si="17"/>
        <v>-18</v>
      </c>
      <c r="J239" s="41">
        <f t="shared" si="18"/>
        <v>10.299999999999999</v>
      </c>
      <c r="K239" s="1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.5" customHeight="1">
      <c r="A240" s="10"/>
      <c r="B240" s="46" t="s">
        <v>46</v>
      </c>
      <c r="C240" s="47">
        <v>44962</v>
      </c>
      <c r="D240" s="48" t="s">
        <v>27</v>
      </c>
      <c r="E240" s="49">
        <v>6.8</v>
      </c>
      <c r="F240" s="42">
        <v>86</v>
      </c>
      <c r="G240" s="42">
        <v>72</v>
      </c>
      <c r="H240" s="49">
        <f t="shared" si="16"/>
        <v>79</v>
      </c>
      <c r="I240" s="49">
        <f t="shared" si="17"/>
        <v>-7</v>
      </c>
      <c r="J240" s="50">
        <f t="shared" si="18"/>
        <v>6.8999999999999995</v>
      </c>
      <c r="K240" s="1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.5" customHeight="1">
      <c r="A241" s="10"/>
      <c r="B241" s="31" t="s">
        <v>38</v>
      </c>
      <c r="C241" s="32">
        <v>44969</v>
      </c>
      <c r="D241" s="33" t="s">
        <v>28</v>
      </c>
      <c r="E241" s="34">
        <v>5.7</v>
      </c>
      <c r="F241" s="35">
        <v>81</v>
      </c>
      <c r="G241" s="35">
        <v>73</v>
      </c>
      <c r="H241" s="34">
        <f aca="true" t="shared" si="19" ref="H241:H259">F241-ROUND(E241,0)</f>
        <v>75</v>
      </c>
      <c r="I241" s="34">
        <f aca="true" t="shared" si="20" ref="I241:I259">G241-H241</f>
        <v>-2</v>
      </c>
      <c r="J241" s="36">
        <f aca="true" t="shared" si="21" ref="J241:J259">IF(I241&gt;0,E241-I241*0.2,IF(I241&lt;-3,E241+0.1,E241))</f>
        <v>5.7</v>
      </c>
      <c r="K241" s="1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.5" customHeight="1">
      <c r="A242" s="10"/>
      <c r="B242" s="37" t="s">
        <v>86</v>
      </c>
      <c r="C242" s="38">
        <v>44969</v>
      </c>
      <c r="D242" s="30" t="s">
        <v>28</v>
      </c>
      <c r="E242" s="39">
        <v>-1</v>
      </c>
      <c r="F242" s="40">
        <v>74</v>
      </c>
      <c r="G242" s="40">
        <v>73</v>
      </c>
      <c r="H242" s="39">
        <f t="shared" si="19"/>
        <v>75</v>
      </c>
      <c r="I242" s="39">
        <f t="shared" si="20"/>
        <v>-2</v>
      </c>
      <c r="J242" s="41">
        <f t="shared" si="21"/>
        <v>-1</v>
      </c>
      <c r="K242" s="1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.5" customHeight="1">
      <c r="A243" s="10"/>
      <c r="B243" s="37" t="s">
        <v>40</v>
      </c>
      <c r="C243" s="38">
        <v>44969</v>
      </c>
      <c r="D243" s="30" t="s">
        <v>28</v>
      </c>
      <c r="E243" s="39">
        <v>1.2</v>
      </c>
      <c r="F243" s="40">
        <v>76</v>
      </c>
      <c r="G243" s="40">
        <v>73</v>
      </c>
      <c r="H243" s="39">
        <f t="shared" si="19"/>
        <v>75</v>
      </c>
      <c r="I243" s="39">
        <f t="shared" si="20"/>
        <v>-2</v>
      </c>
      <c r="J243" s="41">
        <f t="shared" si="21"/>
        <v>1.2</v>
      </c>
      <c r="K243" s="15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.5" customHeight="1">
      <c r="A244" s="10"/>
      <c r="B244" s="37" t="s">
        <v>49</v>
      </c>
      <c r="C244" s="38">
        <v>44969</v>
      </c>
      <c r="D244" s="30" t="s">
        <v>28</v>
      </c>
      <c r="E244" s="39">
        <v>3.7</v>
      </c>
      <c r="F244" s="40">
        <v>73</v>
      </c>
      <c r="G244" s="40">
        <v>73</v>
      </c>
      <c r="H244" s="39">
        <f t="shared" si="19"/>
        <v>69</v>
      </c>
      <c r="I244" s="39">
        <f t="shared" si="20"/>
        <v>4</v>
      </c>
      <c r="J244" s="41">
        <f t="shared" si="21"/>
        <v>2.9000000000000004</v>
      </c>
      <c r="K244" s="15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.5" customHeight="1">
      <c r="A245" s="10"/>
      <c r="B245" s="37" t="s">
        <v>52</v>
      </c>
      <c r="C245" s="38">
        <v>44969</v>
      </c>
      <c r="D245" s="30" t="s">
        <v>28</v>
      </c>
      <c r="E245" s="39">
        <v>6.1</v>
      </c>
      <c r="F245" s="40">
        <v>84</v>
      </c>
      <c r="G245" s="40">
        <v>73</v>
      </c>
      <c r="H245" s="39">
        <f t="shared" si="19"/>
        <v>78</v>
      </c>
      <c r="I245" s="39">
        <f t="shared" si="20"/>
        <v>-5</v>
      </c>
      <c r="J245" s="41">
        <f t="shared" si="21"/>
        <v>6.199999999999999</v>
      </c>
      <c r="K245" s="15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.5" customHeight="1">
      <c r="A246" s="10"/>
      <c r="B246" s="37" t="s">
        <v>95</v>
      </c>
      <c r="C246" s="38">
        <v>44969</v>
      </c>
      <c r="D246" s="30" t="s">
        <v>28</v>
      </c>
      <c r="E246" s="39">
        <v>5.4</v>
      </c>
      <c r="F246" s="40">
        <v>109</v>
      </c>
      <c r="G246" s="40">
        <v>73</v>
      </c>
      <c r="H246" s="39">
        <f t="shared" si="19"/>
        <v>104</v>
      </c>
      <c r="I246" s="39">
        <f t="shared" si="20"/>
        <v>-31</v>
      </c>
      <c r="J246" s="41">
        <f t="shared" si="21"/>
        <v>5.5</v>
      </c>
      <c r="K246" s="15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.5" customHeight="1">
      <c r="A247" s="10"/>
      <c r="B247" s="37" t="s">
        <v>103</v>
      </c>
      <c r="C247" s="38">
        <v>44969</v>
      </c>
      <c r="D247" s="30" t="s">
        <v>28</v>
      </c>
      <c r="E247" s="39">
        <v>6.1</v>
      </c>
      <c r="F247" s="40">
        <v>85</v>
      </c>
      <c r="G247" s="40">
        <v>73</v>
      </c>
      <c r="H247" s="39">
        <f t="shared" si="19"/>
        <v>79</v>
      </c>
      <c r="I247" s="39">
        <f t="shared" si="20"/>
        <v>-6</v>
      </c>
      <c r="J247" s="41">
        <f t="shared" si="21"/>
        <v>6.199999999999999</v>
      </c>
      <c r="K247" s="15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.5" customHeight="1">
      <c r="A248" s="10"/>
      <c r="B248" s="37" t="s">
        <v>45</v>
      </c>
      <c r="C248" s="38">
        <v>44969</v>
      </c>
      <c r="D248" s="30" t="s">
        <v>28</v>
      </c>
      <c r="E248" s="39">
        <v>9.2</v>
      </c>
      <c r="F248" s="40">
        <v>85</v>
      </c>
      <c r="G248" s="40">
        <v>73</v>
      </c>
      <c r="H248" s="39">
        <f t="shared" si="19"/>
        <v>76</v>
      </c>
      <c r="I248" s="39">
        <f t="shared" si="20"/>
        <v>-3</v>
      </c>
      <c r="J248" s="41">
        <f t="shared" si="21"/>
        <v>9.2</v>
      </c>
      <c r="K248" s="15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.5" customHeight="1">
      <c r="A249" s="10"/>
      <c r="B249" s="37" t="s">
        <v>124</v>
      </c>
      <c r="C249" s="38">
        <v>44969</v>
      </c>
      <c r="D249" s="30" t="s">
        <v>28</v>
      </c>
      <c r="E249" s="39">
        <v>7.8</v>
      </c>
      <c r="F249" s="40">
        <v>92</v>
      </c>
      <c r="G249" s="40">
        <v>73</v>
      </c>
      <c r="H249" s="39">
        <f t="shared" si="19"/>
        <v>84</v>
      </c>
      <c r="I249" s="39">
        <f t="shared" si="20"/>
        <v>-11</v>
      </c>
      <c r="J249" s="41">
        <f t="shared" si="21"/>
        <v>7.8999999999999995</v>
      </c>
      <c r="K249" s="15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.5" customHeight="1">
      <c r="A250" s="10"/>
      <c r="B250" s="37" t="s">
        <v>59</v>
      </c>
      <c r="C250" s="38">
        <v>44969</v>
      </c>
      <c r="D250" s="30" t="s">
        <v>28</v>
      </c>
      <c r="E250" s="39">
        <v>4</v>
      </c>
      <c r="F250" s="40">
        <v>73</v>
      </c>
      <c r="G250" s="40">
        <v>73</v>
      </c>
      <c r="H250" s="39">
        <f t="shared" si="19"/>
        <v>69</v>
      </c>
      <c r="I250" s="53">
        <f t="shared" si="20"/>
        <v>4</v>
      </c>
      <c r="J250" s="41">
        <f t="shared" si="21"/>
        <v>3.2</v>
      </c>
      <c r="K250" s="15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.5" customHeight="1">
      <c r="A251" s="10"/>
      <c r="B251" s="37" t="s">
        <v>54</v>
      </c>
      <c r="C251" s="38">
        <v>44969</v>
      </c>
      <c r="D251" s="30" t="s">
        <v>28</v>
      </c>
      <c r="E251" s="39">
        <v>6.9</v>
      </c>
      <c r="F251" s="40">
        <v>82</v>
      </c>
      <c r="G251" s="40">
        <v>73</v>
      </c>
      <c r="H251" s="39">
        <f t="shared" si="19"/>
        <v>75</v>
      </c>
      <c r="I251" s="39">
        <f t="shared" si="20"/>
        <v>-2</v>
      </c>
      <c r="J251" s="41">
        <f t="shared" si="21"/>
        <v>6.9</v>
      </c>
      <c r="K251" s="15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.5" customHeight="1">
      <c r="A252" s="10"/>
      <c r="B252" s="37" t="s">
        <v>93</v>
      </c>
      <c r="C252" s="38">
        <v>44969</v>
      </c>
      <c r="D252" s="30" t="s">
        <v>28</v>
      </c>
      <c r="E252" s="39">
        <v>7.6</v>
      </c>
      <c r="F252" s="40">
        <v>100</v>
      </c>
      <c r="G252" s="40">
        <v>73</v>
      </c>
      <c r="H252" s="39">
        <f t="shared" si="19"/>
        <v>92</v>
      </c>
      <c r="I252" s="39">
        <f t="shared" si="20"/>
        <v>-19</v>
      </c>
      <c r="J252" s="41">
        <f t="shared" si="21"/>
        <v>7.699999999999999</v>
      </c>
      <c r="K252" s="1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.5" customHeight="1">
      <c r="A253" s="10"/>
      <c r="B253" s="37" t="s">
        <v>94</v>
      </c>
      <c r="C253" s="38">
        <v>44969</v>
      </c>
      <c r="D253" s="30" t="s">
        <v>28</v>
      </c>
      <c r="E253" s="39">
        <v>11.9</v>
      </c>
      <c r="F253" s="40">
        <v>106</v>
      </c>
      <c r="G253" s="40">
        <v>73</v>
      </c>
      <c r="H253" s="39">
        <f t="shared" si="19"/>
        <v>94</v>
      </c>
      <c r="I253" s="39">
        <f t="shared" si="20"/>
        <v>-21</v>
      </c>
      <c r="J253" s="41">
        <f t="shared" si="21"/>
        <v>12</v>
      </c>
      <c r="K253" s="1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.5" customHeight="1">
      <c r="A254" s="10"/>
      <c r="B254" s="37" t="s">
        <v>108</v>
      </c>
      <c r="C254" s="38">
        <v>44969</v>
      </c>
      <c r="D254" s="30" t="s">
        <v>28</v>
      </c>
      <c r="E254" s="39">
        <v>12.7</v>
      </c>
      <c r="F254" s="40">
        <v>103</v>
      </c>
      <c r="G254" s="40">
        <v>73</v>
      </c>
      <c r="H254" s="39">
        <f t="shared" si="19"/>
        <v>90</v>
      </c>
      <c r="I254" s="39">
        <f t="shared" si="20"/>
        <v>-17</v>
      </c>
      <c r="J254" s="41">
        <f t="shared" si="21"/>
        <v>12.799999999999999</v>
      </c>
      <c r="K254" s="1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.5" customHeight="1">
      <c r="A255" s="10"/>
      <c r="B255" s="37" t="s">
        <v>69</v>
      </c>
      <c r="C255" s="38">
        <v>44969</v>
      </c>
      <c r="D255" s="30" t="s">
        <v>28</v>
      </c>
      <c r="E255" s="39">
        <v>15.1</v>
      </c>
      <c r="F255" s="40">
        <v>117</v>
      </c>
      <c r="G255" s="40">
        <v>73</v>
      </c>
      <c r="H255" s="39">
        <f t="shared" si="19"/>
        <v>102</v>
      </c>
      <c r="I255" s="39">
        <f t="shared" si="20"/>
        <v>-29</v>
      </c>
      <c r="J255" s="41">
        <f t="shared" si="21"/>
        <v>15.2</v>
      </c>
      <c r="K255" s="15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.5" customHeight="1">
      <c r="A256" s="10"/>
      <c r="B256" s="37" t="s">
        <v>125</v>
      </c>
      <c r="C256" s="38">
        <v>44969</v>
      </c>
      <c r="D256" s="30" t="s">
        <v>28</v>
      </c>
      <c r="E256" s="39">
        <v>7.5</v>
      </c>
      <c r="F256" s="40">
        <v>89</v>
      </c>
      <c r="G256" s="40">
        <v>73</v>
      </c>
      <c r="H256" s="39">
        <f t="shared" si="19"/>
        <v>81</v>
      </c>
      <c r="I256" s="39">
        <f t="shared" si="20"/>
        <v>-8</v>
      </c>
      <c r="J256" s="41">
        <f t="shared" si="21"/>
        <v>7.6</v>
      </c>
      <c r="K256" s="1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.5" customHeight="1">
      <c r="A257" s="10"/>
      <c r="B257" s="37" t="s">
        <v>66</v>
      </c>
      <c r="C257" s="38">
        <v>44969</v>
      </c>
      <c r="D257" s="30" t="s">
        <v>28</v>
      </c>
      <c r="E257" s="39">
        <v>8.3</v>
      </c>
      <c r="F257" s="40">
        <v>88</v>
      </c>
      <c r="G257" s="40">
        <v>73</v>
      </c>
      <c r="H257" s="39">
        <f t="shared" si="19"/>
        <v>80</v>
      </c>
      <c r="I257" s="39">
        <f t="shared" si="20"/>
        <v>-7</v>
      </c>
      <c r="J257" s="41">
        <f t="shared" si="21"/>
        <v>8.4</v>
      </c>
      <c r="K257" s="1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.5" customHeight="1">
      <c r="A258" s="10"/>
      <c r="B258" s="37" t="s">
        <v>81</v>
      </c>
      <c r="C258" s="38">
        <v>44969</v>
      </c>
      <c r="D258" s="30" t="s">
        <v>28</v>
      </c>
      <c r="E258" s="39">
        <v>10.3</v>
      </c>
      <c r="F258" s="40">
        <v>82</v>
      </c>
      <c r="G258" s="40">
        <v>73</v>
      </c>
      <c r="H258" s="39">
        <f t="shared" si="19"/>
        <v>72</v>
      </c>
      <c r="I258" s="39">
        <f t="shared" si="20"/>
        <v>1</v>
      </c>
      <c r="J258" s="41">
        <f t="shared" si="21"/>
        <v>10.100000000000001</v>
      </c>
      <c r="K258" s="15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.5" customHeight="1">
      <c r="A259" s="10"/>
      <c r="B259" s="37" t="s">
        <v>46</v>
      </c>
      <c r="C259" s="38">
        <v>44969</v>
      </c>
      <c r="D259" s="30" t="s">
        <v>28</v>
      </c>
      <c r="E259" s="39">
        <v>6.9</v>
      </c>
      <c r="F259" s="40">
        <v>91</v>
      </c>
      <c r="G259" s="40">
        <v>73</v>
      </c>
      <c r="H259" s="39">
        <f t="shared" si="19"/>
        <v>84</v>
      </c>
      <c r="I259" s="39">
        <f t="shared" si="20"/>
        <v>-11</v>
      </c>
      <c r="J259" s="41">
        <f t="shared" si="21"/>
        <v>7</v>
      </c>
      <c r="K259" s="15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.5" customHeight="1">
      <c r="A260" s="10"/>
      <c r="B260" s="58"/>
      <c r="C260" s="47"/>
      <c r="D260" s="9"/>
      <c r="E260" s="49"/>
      <c r="F260" s="9"/>
      <c r="G260" s="9"/>
      <c r="H260" s="9"/>
      <c r="I260" s="9"/>
      <c r="J260" s="50"/>
      <c r="K260" s="15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.5" customHeight="1">
      <c r="A261" s="10"/>
      <c r="B261" s="31" t="s">
        <v>38</v>
      </c>
      <c r="C261" s="32">
        <v>44976</v>
      </c>
      <c r="D261" s="33" t="s">
        <v>29</v>
      </c>
      <c r="E261" s="34">
        <v>5.7</v>
      </c>
      <c r="F261" s="35">
        <v>72</v>
      </c>
      <c r="G261" s="35">
        <v>72</v>
      </c>
      <c r="H261" s="34">
        <f aca="true" t="shared" si="22" ref="H261:H292">F261-ROUND(E261,0)</f>
        <v>66</v>
      </c>
      <c r="I261" s="59">
        <f aca="true" t="shared" si="23" ref="I261:I292">G261-H261</f>
        <v>6</v>
      </c>
      <c r="J261" s="36">
        <f aca="true" t="shared" si="24" ref="J261:J292">IF(I261&gt;0,E261-I261*0.2,IF(I261&lt;-3,E261+0.1,E261))</f>
        <v>4.5</v>
      </c>
      <c r="K261" s="1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.5" customHeight="1">
      <c r="A262" s="10"/>
      <c r="B262" s="37" t="s">
        <v>86</v>
      </c>
      <c r="C262" s="38">
        <v>44976</v>
      </c>
      <c r="D262" s="30" t="s">
        <v>29</v>
      </c>
      <c r="E262" s="39">
        <v>-1</v>
      </c>
      <c r="F262" s="40">
        <v>68</v>
      </c>
      <c r="G262" s="40">
        <v>72</v>
      </c>
      <c r="H262" s="39">
        <f t="shared" si="22"/>
        <v>69</v>
      </c>
      <c r="I262" s="39">
        <f t="shared" si="23"/>
        <v>3</v>
      </c>
      <c r="J262" s="41">
        <f t="shared" si="24"/>
        <v>-1.6</v>
      </c>
      <c r="K262" s="15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.5" customHeight="1">
      <c r="A263" s="10"/>
      <c r="B263" s="37" t="s">
        <v>41</v>
      </c>
      <c r="C263" s="38">
        <v>44976</v>
      </c>
      <c r="D263" s="30" t="s">
        <v>29</v>
      </c>
      <c r="E263" s="39">
        <v>1.1</v>
      </c>
      <c r="F263" s="40">
        <v>75</v>
      </c>
      <c r="G263" s="40">
        <v>72</v>
      </c>
      <c r="H263" s="39">
        <f t="shared" si="22"/>
        <v>74</v>
      </c>
      <c r="I263" s="39">
        <f t="shared" si="23"/>
        <v>-2</v>
      </c>
      <c r="J263" s="41">
        <f t="shared" si="24"/>
        <v>1.1</v>
      </c>
      <c r="K263" s="15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.5" customHeight="1">
      <c r="A264" s="10"/>
      <c r="B264" s="37" t="s">
        <v>45</v>
      </c>
      <c r="C264" s="38">
        <v>44976</v>
      </c>
      <c r="D264" s="30" t="s">
        <v>29</v>
      </c>
      <c r="E264" s="39">
        <v>9.2</v>
      </c>
      <c r="F264" s="40">
        <v>91</v>
      </c>
      <c r="G264" s="40">
        <v>72</v>
      </c>
      <c r="H264" s="39">
        <f t="shared" si="22"/>
        <v>82</v>
      </c>
      <c r="I264" s="39">
        <f t="shared" si="23"/>
        <v>-10</v>
      </c>
      <c r="J264" s="41">
        <f t="shared" si="24"/>
        <v>9.299999999999999</v>
      </c>
      <c r="K264" s="15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.5" customHeight="1">
      <c r="A265" s="10"/>
      <c r="B265" s="37" t="s">
        <v>52</v>
      </c>
      <c r="C265" s="38">
        <v>44976</v>
      </c>
      <c r="D265" s="30" t="s">
        <v>29</v>
      </c>
      <c r="E265" s="39">
        <v>6.2</v>
      </c>
      <c r="F265" s="40">
        <v>74</v>
      </c>
      <c r="G265" s="40">
        <v>72</v>
      </c>
      <c r="H265" s="39">
        <f t="shared" si="22"/>
        <v>68</v>
      </c>
      <c r="I265" s="39">
        <f t="shared" si="23"/>
        <v>4</v>
      </c>
      <c r="J265" s="41">
        <f t="shared" si="24"/>
        <v>5.4</v>
      </c>
      <c r="K265" s="15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.5" customHeight="1">
      <c r="A266" s="10"/>
      <c r="B266" s="37" t="s">
        <v>49</v>
      </c>
      <c r="C266" s="38">
        <v>44976</v>
      </c>
      <c r="D266" s="30" t="s">
        <v>29</v>
      </c>
      <c r="E266" s="39">
        <v>2.9</v>
      </c>
      <c r="F266" s="40">
        <v>75</v>
      </c>
      <c r="G266" s="40">
        <v>72</v>
      </c>
      <c r="H266" s="39">
        <f t="shared" si="22"/>
        <v>72</v>
      </c>
      <c r="I266" s="39">
        <f t="shared" si="23"/>
        <v>0</v>
      </c>
      <c r="J266" s="41">
        <f t="shared" si="24"/>
        <v>2.9</v>
      </c>
      <c r="K266" s="15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.5" customHeight="1">
      <c r="A267" s="10"/>
      <c r="B267" s="37" t="s">
        <v>40</v>
      </c>
      <c r="C267" s="38">
        <v>44976</v>
      </c>
      <c r="D267" s="30" t="s">
        <v>29</v>
      </c>
      <c r="E267" s="39">
        <v>1.2</v>
      </c>
      <c r="F267" s="40">
        <v>76</v>
      </c>
      <c r="G267" s="40">
        <v>72</v>
      </c>
      <c r="H267" s="39">
        <f t="shared" si="22"/>
        <v>75</v>
      </c>
      <c r="I267" s="39">
        <f t="shared" si="23"/>
        <v>-3</v>
      </c>
      <c r="J267" s="41">
        <f t="shared" si="24"/>
        <v>1.2</v>
      </c>
      <c r="K267" s="15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.5" customHeight="1">
      <c r="A268" s="10"/>
      <c r="B268" s="37" t="s">
        <v>51</v>
      </c>
      <c r="C268" s="38">
        <v>44976</v>
      </c>
      <c r="D268" s="30" t="s">
        <v>29</v>
      </c>
      <c r="E268" s="39">
        <v>11.7</v>
      </c>
      <c r="F268" s="40">
        <v>89</v>
      </c>
      <c r="G268" s="40">
        <v>72</v>
      </c>
      <c r="H268" s="39">
        <f t="shared" si="22"/>
        <v>77</v>
      </c>
      <c r="I268" s="39">
        <f t="shared" si="23"/>
        <v>-5</v>
      </c>
      <c r="J268" s="41">
        <f t="shared" si="24"/>
        <v>11.799999999999999</v>
      </c>
      <c r="K268" s="15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.5" customHeight="1">
      <c r="A269" s="10"/>
      <c r="B269" s="37" t="s">
        <v>69</v>
      </c>
      <c r="C269" s="38">
        <v>44976</v>
      </c>
      <c r="D269" s="30" t="s">
        <v>29</v>
      </c>
      <c r="E269" s="39">
        <v>15.2</v>
      </c>
      <c r="F269" s="40">
        <v>108</v>
      </c>
      <c r="G269" s="40">
        <v>72</v>
      </c>
      <c r="H269" s="39">
        <f t="shared" si="22"/>
        <v>93</v>
      </c>
      <c r="I269" s="39">
        <f t="shared" si="23"/>
        <v>-21</v>
      </c>
      <c r="J269" s="41">
        <f t="shared" si="24"/>
        <v>15.299999999999999</v>
      </c>
      <c r="K269" s="15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.5" customHeight="1">
      <c r="A270" s="10"/>
      <c r="B270" s="37" t="s">
        <v>66</v>
      </c>
      <c r="C270" s="38">
        <v>44976</v>
      </c>
      <c r="D270" s="30" t="s">
        <v>29</v>
      </c>
      <c r="E270" s="39">
        <v>8.4</v>
      </c>
      <c r="F270" s="40">
        <v>82</v>
      </c>
      <c r="G270" s="40">
        <v>72</v>
      </c>
      <c r="H270" s="39">
        <f t="shared" si="22"/>
        <v>74</v>
      </c>
      <c r="I270" s="39">
        <f t="shared" si="23"/>
        <v>-2</v>
      </c>
      <c r="J270" s="41">
        <f t="shared" si="24"/>
        <v>8.4</v>
      </c>
      <c r="K270" s="15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.5" customHeight="1">
      <c r="A271" s="10"/>
      <c r="B271" s="46" t="s">
        <v>46</v>
      </c>
      <c r="C271" s="47">
        <v>44976</v>
      </c>
      <c r="D271" s="48" t="s">
        <v>29</v>
      </c>
      <c r="E271" s="49">
        <v>7</v>
      </c>
      <c r="F271" s="42">
        <v>83</v>
      </c>
      <c r="G271" s="42">
        <v>72</v>
      </c>
      <c r="H271" s="49">
        <f t="shared" si="22"/>
        <v>76</v>
      </c>
      <c r="I271" s="49">
        <f t="shared" si="23"/>
        <v>-4</v>
      </c>
      <c r="J271" s="50">
        <f t="shared" si="24"/>
        <v>7.1</v>
      </c>
      <c r="K271" s="15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.5" customHeight="1">
      <c r="A272" s="10"/>
      <c r="B272" s="31" t="s">
        <v>38</v>
      </c>
      <c r="C272" s="32">
        <v>44983</v>
      </c>
      <c r="D272" s="33" t="s">
        <v>30</v>
      </c>
      <c r="E272" s="34">
        <v>4.5</v>
      </c>
      <c r="F272" s="35">
        <v>77</v>
      </c>
      <c r="G272" s="35">
        <v>72</v>
      </c>
      <c r="H272" s="34">
        <f t="shared" si="22"/>
        <v>72</v>
      </c>
      <c r="I272" s="34">
        <f t="shared" si="23"/>
        <v>0</v>
      </c>
      <c r="J272" s="36">
        <f t="shared" si="24"/>
        <v>4.5</v>
      </c>
      <c r="K272" s="15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.5" customHeight="1">
      <c r="A273" s="10"/>
      <c r="B273" s="37" t="s">
        <v>86</v>
      </c>
      <c r="C273" s="38">
        <v>44983</v>
      </c>
      <c r="D273" s="30" t="s">
        <v>30</v>
      </c>
      <c r="E273" s="39">
        <v>-1.6</v>
      </c>
      <c r="F273" s="40">
        <v>69</v>
      </c>
      <c r="G273" s="40">
        <v>72</v>
      </c>
      <c r="H273" s="39">
        <f t="shared" si="22"/>
        <v>71</v>
      </c>
      <c r="I273" s="39">
        <f t="shared" si="23"/>
        <v>1</v>
      </c>
      <c r="J273" s="41">
        <f t="shared" si="24"/>
        <v>-1.8</v>
      </c>
      <c r="K273" s="15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.5" customHeight="1">
      <c r="A274" s="10"/>
      <c r="B274" s="37" t="s">
        <v>49</v>
      </c>
      <c r="C274" s="38">
        <v>44983</v>
      </c>
      <c r="D274" s="30" t="s">
        <v>30</v>
      </c>
      <c r="E274" s="39">
        <v>2.9</v>
      </c>
      <c r="F274" s="40">
        <v>83</v>
      </c>
      <c r="G274" s="40">
        <v>72</v>
      </c>
      <c r="H274" s="39">
        <f t="shared" si="22"/>
        <v>80</v>
      </c>
      <c r="I274" s="39">
        <f t="shared" si="23"/>
        <v>-8</v>
      </c>
      <c r="J274" s="41">
        <f t="shared" si="24"/>
        <v>3</v>
      </c>
      <c r="K274" s="15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.5" customHeight="1">
      <c r="A275" s="10"/>
      <c r="B275" s="37" t="s">
        <v>40</v>
      </c>
      <c r="C275" s="38">
        <v>44983</v>
      </c>
      <c r="D275" s="30" t="s">
        <v>30</v>
      </c>
      <c r="E275" s="39">
        <v>1.2</v>
      </c>
      <c r="F275" s="40">
        <v>70</v>
      </c>
      <c r="G275" s="40">
        <v>72</v>
      </c>
      <c r="H275" s="39">
        <f t="shared" si="22"/>
        <v>69</v>
      </c>
      <c r="I275" s="53">
        <f t="shared" si="23"/>
        <v>3</v>
      </c>
      <c r="J275" s="41">
        <f t="shared" si="24"/>
        <v>0.5999999999999999</v>
      </c>
      <c r="K275" s="15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.5" customHeight="1">
      <c r="A276" s="10"/>
      <c r="B276" s="37" t="s">
        <v>75</v>
      </c>
      <c r="C276" s="38">
        <v>44983</v>
      </c>
      <c r="D276" s="30" t="s">
        <v>30</v>
      </c>
      <c r="E276" s="39">
        <v>3.2</v>
      </c>
      <c r="F276" s="40">
        <v>86</v>
      </c>
      <c r="G276" s="40">
        <v>72</v>
      </c>
      <c r="H276" s="39">
        <f t="shared" si="22"/>
        <v>83</v>
      </c>
      <c r="I276" s="39">
        <f t="shared" si="23"/>
        <v>-11</v>
      </c>
      <c r="J276" s="41">
        <f t="shared" si="24"/>
        <v>3.3000000000000003</v>
      </c>
      <c r="K276" s="15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.5" customHeight="1">
      <c r="A277" s="10"/>
      <c r="B277" s="37" t="s">
        <v>51</v>
      </c>
      <c r="C277" s="38">
        <v>44983</v>
      </c>
      <c r="D277" s="30" t="s">
        <v>30</v>
      </c>
      <c r="E277" s="39">
        <v>11.8</v>
      </c>
      <c r="F277" s="40">
        <v>90</v>
      </c>
      <c r="G277" s="40">
        <v>72</v>
      </c>
      <c r="H277" s="39">
        <f t="shared" si="22"/>
        <v>78</v>
      </c>
      <c r="I277" s="39">
        <f t="shared" si="23"/>
        <v>-6</v>
      </c>
      <c r="J277" s="41">
        <f t="shared" si="24"/>
        <v>11.9</v>
      </c>
      <c r="K277" s="15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.5" customHeight="1">
      <c r="A278" s="10"/>
      <c r="B278" s="37" t="s">
        <v>97</v>
      </c>
      <c r="C278" s="38">
        <v>44983</v>
      </c>
      <c r="D278" s="30" t="s">
        <v>30</v>
      </c>
      <c r="E278" s="39">
        <v>13.2</v>
      </c>
      <c r="F278" s="40">
        <v>102</v>
      </c>
      <c r="G278" s="40">
        <v>72</v>
      </c>
      <c r="H278" s="39">
        <f t="shared" si="22"/>
        <v>89</v>
      </c>
      <c r="I278" s="39">
        <f t="shared" si="23"/>
        <v>-17</v>
      </c>
      <c r="J278" s="41">
        <f t="shared" si="24"/>
        <v>13.299999999999999</v>
      </c>
      <c r="K278" s="15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.5" customHeight="1">
      <c r="A279" s="10"/>
      <c r="B279" s="37" t="s">
        <v>69</v>
      </c>
      <c r="C279" s="38">
        <v>44983</v>
      </c>
      <c r="D279" s="30" t="s">
        <v>30</v>
      </c>
      <c r="E279" s="39">
        <v>15.3</v>
      </c>
      <c r="F279" s="40">
        <v>115</v>
      </c>
      <c r="G279" s="40">
        <v>72</v>
      </c>
      <c r="H279" s="39">
        <f t="shared" si="22"/>
        <v>100</v>
      </c>
      <c r="I279" s="39">
        <f t="shared" si="23"/>
        <v>-28</v>
      </c>
      <c r="J279" s="41">
        <f t="shared" si="24"/>
        <v>15.4</v>
      </c>
      <c r="K279" s="15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.5" customHeight="1">
      <c r="A280" s="10"/>
      <c r="B280" s="37" t="s">
        <v>46</v>
      </c>
      <c r="C280" s="38">
        <v>44983</v>
      </c>
      <c r="D280" s="30" t="s">
        <v>30</v>
      </c>
      <c r="E280" s="39">
        <v>7.1</v>
      </c>
      <c r="F280" s="40">
        <v>83</v>
      </c>
      <c r="G280" s="40">
        <v>72</v>
      </c>
      <c r="H280" s="39">
        <f t="shared" si="22"/>
        <v>76</v>
      </c>
      <c r="I280" s="39">
        <f t="shared" si="23"/>
        <v>-4</v>
      </c>
      <c r="J280" s="41">
        <f t="shared" si="24"/>
        <v>7.199999999999999</v>
      </c>
      <c r="K280" s="15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.5" customHeight="1">
      <c r="A281" s="10"/>
      <c r="B281" s="37" t="s">
        <v>66</v>
      </c>
      <c r="C281" s="38">
        <v>44983</v>
      </c>
      <c r="D281" s="30" t="s">
        <v>30</v>
      </c>
      <c r="E281" s="39">
        <v>8.4</v>
      </c>
      <c r="F281" s="40">
        <v>88</v>
      </c>
      <c r="G281" s="40">
        <v>72</v>
      </c>
      <c r="H281" s="39">
        <f t="shared" si="22"/>
        <v>80</v>
      </c>
      <c r="I281" s="39">
        <f t="shared" si="23"/>
        <v>-8</v>
      </c>
      <c r="J281" s="41">
        <f t="shared" si="24"/>
        <v>8.5</v>
      </c>
      <c r="K281" s="15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.5" customHeight="1">
      <c r="A282" s="10"/>
      <c r="B282" s="37" t="s">
        <v>81</v>
      </c>
      <c r="C282" s="38">
        <v>44983</v>
      </c>
      <c r="D282" s="30" t="s">
        <v>30</v>
      </c>
      <c r="E282" s="39">
        <v>10.1</v>
      </c>
      <c r="F282" s="40">
        <v>89</v>
      </c>
      <c r="G282" s="40">
        <v>72</v>
      </c>
      <c r="H282" s="39">
        <f t="shared" si="22"/>
        <v>79</v>
      </c>
      <c r="I282" s="39">
        <f t="shared" si="23"/>
        <v>-7</v>
      </c>
      <c r="J282" s="41">
        <f t="shared" si="24"/>
        <v>10.2</v>
      </c>
      <c r="K282" s="15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.5" customHeight="1">
      <c r="A283" s="10"/>
      <c r="B283" s="37" t="s">
        <v>59</v>
      </c>
      <c r="C283" s="38">
        <v>44983</v>
      </c>
      <c r="D283" s="30" t="s">
        <v>30</v>
      </c>
      <c r="E283" s="39">
        <v>3.2</v>
      </c>
      <c r="F283" s="40">
        <v>79</v>
      </c>
      <c r="G283" s="40">
        <v>72</v>
      </c>
      <c r="H283" s="39">
        <f t="shared" si="22"/>
        <v>76</v>
      </c>
      <c r="I283" s="39">
        <f t="shared" si="23"/>
        <v>-4</v>
      </c>
      <c r="J283" s="41">
        <f t="shared" si="24"/>
        <v>3.3000000000000003</v>
      </c>
      <c r="K283" s="15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.5" customHeight="1">
      <c r="A284" s="10"/>
      <c r="B284" s="46" t="s">
        <v>54</v>
      </c>
      <c r="C284" s="47">
        <v>44983</v>
      </c>
      <c r="D284" s="48" t="s">
        <v>30</v>
      </c>
      <c r="E284" s="49">
        <v>6.9</v>
      </c>
      <c r="F284" s="42">
        <v>82</v>
      </c>
      <c r="G284" s="42">
        <v>72</v>
      </c>
      <c r="H284" s="49">
        <f t="shared" si="22"/>
        <v>75</v>
      </c>
      <c r="I284" s="49">
        <f t="shared" si="23"/>
        <v>-3</v>
      </c>
      <c r="J284" s="50">
        <f t="shared" si="24"/>
        <v>6.9</v>
      </c>
      <c r="K284" s="15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.5" customHeight="1">
      <c r="A285" s="10"/>
      <c r="B285" s="31" t="s">
        <v>38</v>
      </c>
      <c r="C285" s="32">
        <v>44990</v>
      </c>
      <c r="D285" s="33" t="s">
        <v>31</v>
      </c>
      <c r="E285" s="34">
        <v>4.5</v>
      </c>
      <c r="F285" s="35">
        <v>79</v>
      </c>
      <c r="G285" s="35">
        <v>72</v>
      </c>
      <c r="H285" s="34">
        <f t="shared" si="22"/>
        <v>74</v>
      </c>
      <c r="I285" s="34">
        <f t="shared" si="23"/>
        <v>-2</v>
      </c>
      <c r="J285" s="36">
        <f t="shared" si="24"/>
        <v>4.5</v>
      </c>
      <c r="K285" s="15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.5" customHeight="1">
      <c r="A286" s="10"/>
      <c r="B286" s="37" t="s">
        <v>86</v>
      </c>
      <c r="C286" s="38">
        <v>44990</v>
      </c>
      <c r="D286" s="30" t="s">
        <v>31</v>
      </c>
      <c r="E286" s="39">
        <v>-1.8</v>
      </c>
      <c r="F286" s="40">
        <v>74</v>
      </c>
      <c r="G286" s="40">
        <v>72</v>
      </c>
      <c r="H286" s="39">
        <f t="shared" si="22"/>
        <v>76</v>
      </c>
      <c r="I286" s="39">
        <f t="shared" si="23"/>
        <v>-4</v>
      </c>
      <c r="J286" s="41">
        <f t="shared" si="24"/>
        <v>-1.7</v>
      </c>
      <c r="K286" s="15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.5" customHeight="1">
      <c r="A287" s="10"/>
      <c r="B287" s="37" t="s">
        <v>52</v>
      </c>
      <c r="C287" s="38">
        <v>44990</v>
      </c>
      <c r="D287" s="30" t="s">
        <v>31</v>
      </c>
      <c r="E287" s="39">
        <v>5.4</v>
      </c>
      <c r="F287" s="40">
        <v>82</v>
      </c>
      <c r="G287" s="40">
        <v>72</v>
      </c>
      <c r="H287" s="39">
        <f t="shared" si="22"/>
        <v>77</v>
      </c>
      <c r="I287" s="39">
        <f t="shared" si="23"/>
        <v>-5</v>
      </c>
      <c r="J287" s="41">
        <f t="shared" si="24"/>
        <v>5.5</v>
      </c>
      <c r="K287" s="15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.5" customHeight="1">
      <c r="A288" s="10"/>
      <c r="B288" s="37" t="s">
        <v>65</v>
      </c>
      <c r="C288" s="38">
        <v>44990</v>
      </c>
      <c r="D288" s="30" t="s">
        <v>31</v>
      </c>
      <c r="E288" s="39">
        <v>3.9</v>
      </c>
      <c r="F288" s="40">
        <v>84</v>
      </c>
      <c r="G288" s="40">
        <v>72</v>
      </c>
      <c r="H288" s="39">
        <f t="shared" si="22"/>
        <v>80</v>
      </c>
      <c r="I288" s="39">
        <f t="shared" si="23"/>
        <v>-8</v>
      </c>
      <c r="J288" s="41">
        <f t="shared" si="24"/>
        <v>4</v>
      </c>
      <c r="K288" s="15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.5" customHeight="1">
      <c r="A289" s="10"/>
      <c r="B289" s="37" t="s">
        <v>59</v>
      </c>
      <c r="C289" s="38">
        <v>44990</v>
      </c>
      <c r="D289" s="30" t="s">
        <v>31</v>
      </c>
      <c r="E289" s="39">
        <v>3.2</v>
      </c>
      <c r="F289" s="40">
        <v>71</v>
      </c>
      <c r="G289" s="40">
        <v>72</v>
      </c>
      <c r="H289" s="39">
        <f t="shared" si="22"/>
        <v>68</v>
      </c>
      <c r="I289" s="53">
        <f t="shared" si="23"/>
        <v>4</v>
      </c>
      <c r="J289" s="41">
        <f t="shared" si="24"/>
        <v>2.4000000000000004</v>
      </c>
      <c r="K289" s="15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.5" customHeight="1">
      <c r="A290" s="10"/>
      <c r="B290" s="37" t="s">
        <v>54</v>
      </c>
      <c r="C290" s="38">
        <v>44990</v>
      </c>
      <c r="D290" s="30" t="s">
        <v>31</v>
      </c>
      <c r="E290" s="39">
        <v>6.9</v>
      </c>
      <c r="F290" s="40">
        <v>81</v>
      </c>
      <c r="G290" s="40">
        <v>72</v>
      </c>
      <c r="H290" s="39">
        <f t="shared" si="22"/>
        <v>74</v>
      </c>
      <c r="I290" s="39">
        <f t="shared" si="23"/>
        <v>-2</v>
      </c>
      <c r="J290" s="41">
        <f t="shared" si="24"/>
        <v>6.9</v>
      </c>
      <c r="K290" s="15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.5" customHeight="1">
      <c r="A291" s="10"/>
      <c r="B291" s="37" t="s">
        <v>51</v>
      </c>
      <c r="C291" s="38">
        <v>44990</v>
      </c>
      <c r="D291" s="30" t="s">
        <v>31</v>
      </c>
      <c r="E291" s="39">
        <v>11.9</v>
      </c>
      <c r="F291" s="40">
        <v>90</v>
      </c>
      <c r="G291" s="40">
        <v>72</v>
      </c>
      <c r="H291" s="39">
        <f t="shared" si="22"/>
        <v>78</v>
      </c>
      <c r="I291" s="39">
        <f t="shared" si="23"/>
        <v>-6</v>
      </c>
      <c r="J291" s="41">
        <f t="shared" si="24"/>
        <v>12</v>
      </c>
      <c r="K291" s="15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.5" customHeight="1">
      <c r="A292" s="10"/>
      <c r="B292" s="37" t="s">
        <v>88</v>
      </c>
      <c r="C292" s="38">
        <v>44990</v>
      </c>
      <c r="D292" s="30" t="s">
        <v>31</v>
      </c>
      <c r="E292" s="39">
        <v>18.1</v>
      </c>
      <c r="F292" s="40">
        <v>114</v>
      </c>
      <c r="G292" s="40">
        <v>72</v>
      </c>
      <c r="H292" s="39">
        <f t="shared" si="22"/>
        <v>96</v>
      </c>
      <c r="I292" s="39">
        <f t="shared" si="23"/>
        <v>-24</v>
      </c>
      <c r="J292" s="41">
        <f t="shared" si="24"/>
        <v>18.200000000000003</v>
      </c>
      <c r="K292" s="15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.5" customHeight="1">
      <c r="A293" s="10"/>
      <c r="B293" s="37" t="s">
        <v>97</v>
      </c>
      <c r="C293" s="38">
        <v>44990</v>
      </c>
      <c r="D293" s="30" t="s">
        <v>31</v>
      </c>
      <c r="E293" s="39">
        <v>13.3</v>
      </c>
      <c r="F293" s="40">
        <v>100</v>
      </c>
      <c r="G293" s="40">
        <v>72</v>
      </c>
      <c r="H293" s="39">
        <f aca="true" t="shared" si="25" ref="H293:H311">F293-ROUND(E293,0)</f>
        <v>87</v>
      </c>
      <c r="I293" s="39">
        <f aca="true" t="shared" si="26" ref="I293:I311">G293-H293</f>
        <v>-15</v>
      </c>
      <c r="J293" s="41">
        <f aca="true" t="shared" si="27" ref="J293:J311">IF(I293&gt;0,E293-I293*0.2,IF(I293&lt;-3,E293+0.1,E293))</f>
        <v>13.4</v>
      </c>
      <c r="K293" s="15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.5" customHeight="1">
      <c r="A294" s="10"/>
      <c r="B294" s="37" t="s">
        <v>55</v>
      </c>
      <c r="C294" s="38">
        <v>44990</v>
      </c>
      <c r="D294" s="30" t="s">
        <v>31</v>
      </c>
      <c r="E294" s="39">
        <v>14</v>
      </c>
      <c r="F294" s="40">
        <v>120</v>
      </c>
      <c r="G294" s="40">
        <v>72</v>
      </c>
      <c r="H294" s="39">
        <f t="shared" si="25"/>
        <v>106</v>
      </c>
      <c r="I294" s="39">
        <f t="shared" si="26"/>
        <v>-34</v>
      </c>
      <c r="J294" s="41">
        <f t="shared" si="27"/>
        <v>14.1</v>
      </c>
      <c r="K294" s="15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.5" customHeight="1">
      <c r="A295" s="10"/>
      <c r="B295" s="37" t="s">
        <v>108</v>
      </c>
      <c r="C295" s="38">
        <v>44990</v>
      </c>
      <c r="D295" s="30" t="s">
        <v>31</v>
      </c>
      <c r="E295" s="39">
        <v>12.8</v>
      </c>
      <c r="F295" s="40">
        <v>114</v>
      </c>
      <c r="G295" s="40">
        <v>72</v>
      </c>
      <c r="H295" s="39">
        <f t="shared" si="25"/>
        <v>101</v>
      </c>
      <c r="I295" s="39">
        <f t="shared" si="26"/>
        <v>-29</v>
      </c>
      <c r="J295" s="41">
        <f t="shared" si="27"/>
        <v>12.9</v>
      </c>
      <c r="K295" s="15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.5" customHeight="1">
      <c r="A296" s="10"/>
      <c r="B296" s="37" t="s">
        <v>81</v>
      </c>
      <c r="C296" s="38">
        <v>44990</v>
      </c>
      <c r="D296" s="30" t="s">
        <v>31</v>
      </c>
      <c r="E296" s="39">
        <v>10.2</v>
      </c>
      <c r="F296" s="40">
        <v>89</v>
      </c>
      <c r="G296" s="40">
        <v>72</v>
      </c>
      <c r="H296" s="39">
        <f t="shared" si="25"/>
        <v>79</v>
      </c>
      <c r="I296" s="39">
        <f t="shared" si="26"/>
        <v>-7</v>
      </c>
      <c r="J296" s="41">
        <f t="shared" si="27"/>
        <v>10.299999999999999</v>
      </c>
      <c r="K296" s="15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.5" customHeight="1">
      <c r="A297" s="10"/>
      <c r="B297" s="37" t="s">
        <v>66</v>
      </c>
      <c r="C297" s="38">
        <v>44990</v>
      </c>
      <c r="D297" s="30" t="s">
        <v>31</v>
      </c>
      <c r="E297" s="39">
        <v>8.5</v>
      </c>
      <c r="F297" s="40">
        <v>87</v>
      </c>
      <c r="G297" s="40">
        <v>72</v>
      </c>
      <c r="H297" s="39">
        <f t="shared" si="25"/>
        <v>78</v>
      </c>
      <c r="I297" s="39">
        <f t="shared" si="26"/>
        <v>-6</v>
      </c>
      <c r="J297" s="41">
        <f t="shared" si="27"/>
        <v>8.6</v>
      </c>
      <c r="K297" s="15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.5" customHeight="1">
      <c r="A298" s="10"/>
      <c r="B298" s="37" t="s">
        <v>46</v>
      </c>
      <c r="C298" s="38">
        <v>44990</v>
      </c>
      <c r="D298" s="30" t="s">
        <v>31</v>
      </c>
      <c r="E298" s="39">
        <v>7.2</v>
      </c>
      <c r="F298" s="40">
        <v>90</v>
      </c>
      <c r="G298" s="40">
        <v>72</v>
      </c>
      <c r="H298" s="39">
        <f t="shared" si="25"/>
        <v>83</v>
      </c>
      <c r="I298" s="39">
        <f t="shared" si="26"/>
        <v>-11</v>
      </c>
      <c r="J298" s="41">
        <f t="shared" si="27"/>
        <v>7.3</v>
      </c>
      <c r="K298" s="15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.5" customHeight="1">
      <c r="A299" s="10"/>
      <c r="B299" s="37" t="s">
        <v>40</v>
      </c>
      <c r="C299" s="38">
        <v>44990</v>
      </c>
      <c r="D299" s="30" t="s">
        <v>31</v>
      </c>
      <c r="E299" s="39">
        <v>0.6</v>
      </c>
      <c r="F299" s="40">
        <v>79</v>
      </c>
      <c r="G299" s="40">
        <v>72</v>
      </c>
      <c r="H299" s="39">
        <f t="shared" si="25"/>
        <v>78</v>
      </c>
      <c r="I299" s="39">
        <f t="shared" si="26"/>
        <v>-6</v>
      </c>
      <c r="J299" s="41">
        <f t="shared" si="27"/>
        <v>0.7</v>
      </c>
      <c r="K299" s="15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.5" customHeight="1">
      <c r="A300" s="10"/>
      <c r="B300" s="46" t="s">
        <v>82</v>
      </c>
      <c r="C300" s="47">
        <v>44990</v>
      </c>
      <c r="D300" s="48" t="s">
        <v>31</v>
      </c>
      <c r="E300" s="49">
        <v>9.4</v>
      </c>
      <c r="F300" s="42">
        <v>99</v>
      </c>
      <c r="G300" s="42">
        <v>72</v>
      </c>
      <c r="H300" s="49">
        <f t="shared" si="25"/>
        <v>90</v>
      </c>
      <c r="I300" s="49">
        <f t="shared" si="26"/>
        <v>-18</v>
      </c>
      <c r="J300" s="50">
        <f t="shared" si="27"/>
        <v>9.5</v>
      </c>
      <c r="K300" s="15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.5" customHeight="1">
      <c r="A301" s="10"/>
      <c r="B301" s="96" t="s">
        <v>38</v>
      </c>
      <c r="C301" s="32">
        <v>44997</v>
      </c>
      <c r="D301" s="33" t="s">
        <v>32</v>
      </c>
      <c r="E301" s="34">
        <v>4.5</v>
      </c>
      <c r="F301" s="29">
        <v>82</v>
      </c>
      <c r="G301" s="35">
        <v>72</v>
      </c>
      <c r="H301" s="34">
        <f t="shared" si="25"/>
        <v>77</v>
      </c>
      <c r="I301" s="34">
        <f t="shared" si="26"/>
        <v>-5</v>
      </c>
      <c r="J301" s="36">
        <f t="shared" si="27"/>
        <v>4.6</v>
      </c>
      <c r="K301" s="15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.5" customHeight="1">
      <c r="A302" s="10"/>
      <c r="B302" s="97" t="s">
        <v>86</v>
      </c>
      <c r="C302" s="32">
        <v>44997</v>
      </c>
      <c r="D302" s="30" t="s">
        <v>32</v>
      </c>
      <c r="E302" s="39">
        <v>-1.7</v>
      </c>
      <c r="F302" s="8">
        <v>72</v>
      </c>
      <c r="G302" s="40">
        <v>72</v>
      </c>
      <c r="H302" s="39">
        <f t="shared" si="25"/>
        <v>74</v>
      </c>
      <c r="I302" s="39">
        <f t="shared" si="26"/>
        <v>-2</v>
      </c>
      <c r="J302" s="41">
        <f t="shared" si="27"/>
        <v>-1.7</v>
      </c>
      <c r="K302" s="15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.5" customHeight="1">
      <c r="A303" s="10"/>
      <c r="B303" s="97" t="s">
        <v>40</v>
      </c>
      <c r="C303" s="32">
        <v>44997</v>
      </c>
      <c r="D303" s="30" t="s">
        <v>32</v>
      </c>
      <c r="E303" s="39">
        <v>0.7</v>
      </c>
      <c r="F303" s="8">
        <v>72</v>
      </c>
      <c r="G303" s="40">
        <v>72</v>
      </c>
      <c r="H303" s="39">
        <f t="shared" si="25"/>
        <v>71</v>
      </c>
      <c r="I303" s="39">
        <f t="shared" si="26"/>
        <v>1</v>
      </c>
      <c r="J303" s="41">
        <f t="shared" si="27"/>
        <v>0.49999999999999994</v>
      </c>
      <c r="K303" s="15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.5" customHeight="1">
      <c r="A304" s="10"/>
      <c r="B304" s="97" t="s">
        <v>59</v>
      </c>
      <c r="C304" s="32">
        <v>44997</v>
      </c>
      <c r="D304" s="30" t="s">
        <v>32</v>
      </c>
      <c r="E304" s="39">
        <v>2.4</v>
      </c>
      <c r="F304" s="8">
        <v>74</v>
      </c>
      <c r="G304" s="40">
        <v>72</v>
      </c>
      <c r="H304" s="39">
        <f t="shared" si="25"/>
        <v>72</v>
      </c>
      <c r="I304" s="39">
        <f t="shared" si="26"/>
        <v>0</v>
      </c>
      <c r="J304" s="41">
        <f t="shared" si="27"/>
        <v>2.4</v>
      </c>
      <c r="K304" s="15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.5" customHeight="1">
      <c r="A305" s="10"/>
      <c r="B305" s="97" t="s">
        <v>54</v>
      </c>
      <c r="C305" s="32">
        <v>44997</v>
      </c>
      <c r="D305" s="30" t="s">
        <v>32</v>
      </c>
      <c r="E305" s="39">
        <v>12</v>
      </c>
      <c r="F305" s="8">
        <v>83</v>
      </c>
      <c r="G305" s="40">
        <v>72</v>
      </c>
      <c r="H305" s="39">
        <f t="shared" si="25"/>
        <v>71</v>
      </c>
      <c r="I305" s="39">
        <f t="shared" si="26"/>
        <v>1</v>
      </c>
      <c r="J305" s="41">
        <f t="shared" si="27"/>
        <v>11.8</v>
      </c>
      <c r="K305" s="15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.5" customHeight="1">
      <c r="A306" s="10"/>
      <c r="B306" s="97" t="s">
        <v>41</v>
      </c>
      <c r="C306" s="32">
        <v>44997</v>
      </c>
      <c r="D306" s="30" t="s">
        <v>32</v>
      </c>
      <c r="E306" s="39">
        <v>1.1</v>
      </c>
      <c r="F306" s="8">
        <v>76</v>
      </c>
      <c r="G306" s="40">
        <v>72</v>
      </c>
      <c r="H306" s="39">
        <f t="shared" si="25"/>
        <v>75</v>
      </c>
      <c r="I306" s="39">
        <f t="shared" si="26"/>
        <v>-3</v>
      </c>
      <c r="J306" s="41">
        <f t="shared" si="27"/>
        <v>1.1</v>
      </c>
      <c r="K306" s="15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.5" customHeight="1">
      <c r="A307" s="10"/>
      <c r="B307" s="97" t="s">
        <v>81</v>
      </c>
      <c r="C307" s="32">
        <v>44997</v>
      </c>
      <c r="D307" s="30" t="s">
        <v>32</v>
      </c>
      <c r="E307" s="39">
        <v>10.3</v>
      </c>
      <c r="F307" s="8">
        <v>88</v>
      </c>
      <c r="G307" s="40">
        <v>72</v>
      </c>
      <c r="H307" s="39">
        <f t="shared" si="25"/>
        <v>78</v>
      </c>
      <c r="I307" s="39">
        <f t="shared" si="26"/>
        <v>-6</v>
      </c>
      <c r="J307" s="41">
        <f t="shared" si="27"/>
        <v>10.4</v>
      </c>
      <c r="K307" s="15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.5" customHeight="1">
      <c r="A308" s="10"/>
      <c r="B308" s="97" t="s">
        <v>66</v>
      </c>
      <c r="C308" s="32">
        <v>44997</v>
      </c>
      <c r="D308" s="30" t="s">
        <v>32</v>
      </c>
      <c r="E308" s="39">
        <v>8.6</v>
      </c>
      <c r="F308" s="8">
        <v>86</v>
      </c>
      <c r="G308" s="40">
        <v>72</v>
      </c>
      <c r="H308" s="39">
        <f t="shared" si="25"/>
        <v>77</v>
      </c>
      <c r="I308" s="39">
        <f t="shared" si="26"/>
        <v>-5</v>
      </c>
      <c r="J308" s="41">
        <f t="shared" si="27"/>
        <v>8.7</v>
      </c>
      <c r="K308" s="15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.5" customHeight="1">
      <c r="A309" s="10"/>
      <c r="B309" s="96" t="s">
        <v>38</v>
      </c>
      <c r="C309" s="32">
        <v>45004</v>
      </c>
      <c r="D309" s="33" t="s">
        <v>25</v>
      </c>
      <c r="E309" s="34">
        <v>4.6</v>
      </c>
      <c r="F309" s="29">
        <v>78</v>
      </c>
      <c r="G309" s="35">
        <v>72</v>
      </c>
      <c r="H309" s="34">
        <f t="shared" si="25"/>
        <v>73</v>
      </c>
      <c r="I309" s="34">
        <f t="shared" si="26"/>
        <v>-1</v>
      </c>
      <c r="J309" s="36">
        <f t="shared" si="27"/>
        <v>4.6</v>
      </c>
      <c r="K309" s="15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.5" customHeight="1">
      <c r="A310" s="10"/>
      <c r="B310" s="97" t="s">
        <v>86</v>
      </c>
      <c r="C310" s="32">
        <v>45004</v>
      </c>
      <c r="D310" s="30" t="s">
        <v>25</v>
      </c>
      <c r="E310" s="39">
        <v>-1.7</v>
      </c>
      <c r="F310" s="8">
        <v>73</v>
      </c>
      <c r="G310" s="40">
        <v>72</v>
      </c>
      <c r="H310" s="39">
        <f t="shared" si="25"/>
        <v>75</v>
      </c>
      <c r="I310" s="39">
        <f t="shared" si="26"/>
        <v>-3</v>
      </c>
      <c r="J310" s="41">
        <f t="shared" si="27"/>
        <v>-1.7</v>
      </c>
      <c r="K310" s="15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.5" customHeight="1">
      <c r="A311" s="10"/>
      <c r="B311" s="97" t="s">
        <v>52</v>
      </c>
      <c r="C311" s="32">
        <v>45004</v>
      </c>
      <c r="D311" s="30" t="s">
        <v>25</v>
      </c>
      <c r="E311" s="39">
        <v>5.5</v>
      </c>
      <c r="F311" s="8">
        <v>73</v>
      </c>
      <c r="G311" s="40">
        <v>72</v>
      </c>
      <c r="H311" s="39">
        <f t="shared" si="25"/>
        <v>67</v>
      </c>
      <c r="I311" s="39">
        <f t="shared" si="26"/>
        <v>5</v>
      </c>
      <c r="J311" s="41">
        <f t="shared" si="27"/>
        <v>4.5</v>
      </c>
      <c r="K311" s="15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.5" customHeight="1">
      <c r="A312" s="10"/>
      <c r="B312" s="97" t="s">
        <v>59</v>
      </c>
      <c r="C312" s="32">
        <v>45004</v>
      </c>
      <c r="D312" s="30" t="s">
        <v>25</v>
      </c>
      <c r="E312" s="39">
        <v>2.4</v>
      </c>
      <c r="F312" s="8">
        <v>81</v>
      </c>
      <c r="G312" s="40">
        <v>72</v>
      </c>
      <c r="H312" s="39">
        <f aca="true" t="shared" si="28" ref="H312:H319">F312-ROUND(E312,0)</f>
        <v>79</v>
      </c>
      <c r="I312" s="39">
        <f aca="true" t="shared" si="29" ref="I312:I319">G312-H312</f>
        <v>-7</v>
      </c>
      <c r="J312" s="41">
        <f aca="true" t="shared" si="30" ref="J312:J319">IF(I312&gt;0,E312-I312*0.2,IF(I312&lt;-3,E312+0.1,E312))</f>
        <v>2.5</v>
      </c>
      <c r="K312" s="15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.5" customHeight="1" thickBot="1">
      <c r="A313" s="10"/>
      <c r="B313" s="108" t="s">
        <v>69</v>
      </c>
      <c r="C313" s="109">
        <v>45004</v>
      </c>
      <c r="D313" s="110" t="s">
        <v>25</v>
      </c>
      <c r="E313" s="111">
        <v>15.4</v>
      </c>
      <c r="F313" s="112">
        <v>125</v>
      </c>
      <c r="G313" s="113">
        <v>72</v>
      </c>
      <c r="H313" s="111">
        <f t="shared" si="28"/>
        <v>110</v>
      </c>
      <c r="I313" s="111">
        <f t="shared" si="29"/>
        <v>-38</v>
      </c>
      <c r="J313" s="114">
        <f t="shared" si="30"/>
        <v>15.5</v>
      </c>
      <c r="K313" s="15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.5" customHeight="1">
      <c r="A314" s="10"/>
      <c r="B314" s="117" t="s">
        <v>38</v>
      </c>
      <c r="C314" s="102">
        <v>45011</v>
      </c>
      <c r="D314" s="103" t="s">
        <v>173</v>
      </c>
      <c r="E314" s="104">
        <v>4.6</v>
      </c>
      <c r="F314" s="105">
        <v>81</v>
      </c>
      <c r="G314" s="106">
        <v>71</v>
      </c>
      <c r="H314" s="104">
        <f t="shared" si="28"/>
        <v>76</v>
      </c>
      <c r="I314" s="104">
        <f t="shared" si="29"/>
        <v>-5</v>
      </c>
      <c r="J314" s="107">
        <f t="shared" si="30"/>
        <v>4.699999999999999</v>
      </c>
      <c r="K314" s="15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.5" customHeight="1">
      <c r="A315" s="10"/>
      <c r="B315" s="97" t="s">
        <v>59</v>
      </c>
      <c r="C315" s="102">
        <v>45011</v>
      </c>
      <c r="D315" s="101" t="s">
        <v>173</v>
      </c>
      <c r="E315" s="39">
        <v>2.5</v>
      </c>
      <c r="F315" s="8">
        <v>72</v>
      </c>
      <c r="G315" s="106">
        <v>71</v>
      </c>
      <c r="H315" s="39">
        <f t="shared" si="28"/>
        <v>69</v>
      </c>
      <c r="I315" s="39">
        <f t="shared" si="29"/>
        <v>2</v>
      </c>
      <c r="J315" s="41">
        <f t="shared" si="30"/>
        <v>2.1</v>
      </c>
      <c r="K315" s="15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.5" customHeight="1">
      <c r="A316" s="10"/>
      <c r="B316" s="97" t="s">
        <v>54</v>
      </c>
      <c r="C316" s="102">
        <v>45011</v>
      </c>
      <c r="D316" s="101" t="s">
        <v>173</v>
      </c>
      <c r="E316" s="39">
        <v>11.8</v>
      </c>
      <c r="F316" s="8">
        <v>83</v>
      </c>
      <c r="G316" s="106">
        <v>71</v>
      </c>
      <c r="H316" s="39">
        <f t="shared" si="28"/>
        <v>71</v>
      </c>
      <c r="I316" s="39">
        <f t="shared" si="29"/>
        <v>0</v>
      </c>
      <c r="J316" s="41">
        <f t="shared" si="30"/>
        <v>11.8</v>
      </c>
      <c r="K316" s="15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.5" customHeight="1">
      <c r="A317" s="10"/>
      <c r="B317" s="97" t="s">
        <v>46</v>
      </c>
      <c r="C317" s="102">
        <v>45011</v>
      </c>
      <c r="D317" s="101" t="s">
        <v>173</v>
      </c>
      <c r="E317" s="39">
        <v>7.3</v>
      </c>
      <c r="F317" s="8">
        <v>81</v>
      </c>
      <c r="G317" s="106">
        <v>71</v>
      </c>
      <c r="H317" s="39">
        <f t="shared" si="28"/>
        <v>74</v>
      </c>
      <c r="I317" s="39">
        <f t="shared" si="29"/>
        <v>-3</v>
      </c>
      <c r="J317" s="41">
        <f t="shared" si="30"/>
        <v>7.3</v>
      </c>
      <c r="K317" s="15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.5" customHeight="1">
      <c r="A318" s="10"/>
      <c r="B318" s="97" t="s">
        <v>52</v>
      </c>
      <c r="C318" s="102">
        <v>45011</v>
      </c>
      <c r="D318" s="101" t="s">
        <v>173</v>
      </c>
      <c r="E318" s="39">
        <v>4.5</v>
      </c>
      <c r="F318" s="8">
        <v>77</v>
      </c>
      <c r="G318" s="106">
        <v>71</v>
      </c>
      <c r="H318" s="39">
        <f t="shared" si="28"/>
        <v>72</v>
      </c>
      <c r="I318" s="39">
        <f t="shared" si="29"/>
        <v>-1</v>
      </c>
      <c r="J318" s="41">
        <f t="shared" si="30"/>
        <v>4.5</v>
      </c>
      <c r="K318" s="15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.5" customHeight="1">
      <c r="A319" s="10"/>
      <c r="B319" s="97" t="s">
        <v>69</v>
      </c>
      <c r="C319" s="102">
        <v>45011</v>
      </c>
      <c r="D319" s="101" t="s">
        <v>173</v>
      </c>
      <c r="E319" s="39">
        <v>15.5</v>
      </c>
      <c r="F319" s="8">
        <v>120</v>
      </c>
      <c r="G319" s="106">
        <v>71</v>
      </c>
      <c r="H319" s="39">
        <f t="shared" si="28"/>
        <v>104</v>
      </c>
      <c r="I319" s="39">
        <f t="shared" si="29"/>
        <v>-33</v>
      </c>
      <c r="J319" s="41">
        <f t="shared" si="30"/>
        <v>15.6</v>
      </c>
      <c r="K319" s="15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18" ht="13.5" customHeight="1">
      <c r="A320" s="10"/>
      <c r="B320" s="15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13.5" customHeight="1">
      <c r="A321" s="10"/>
      <c r="B321" s="15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13.5" customHeight="1">
      <c r="A322" s="10"/>
      <c r="B322" s="15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3.5" customHeight="1">
      <c r="A323" s="10"/>
      <c r="B323" s="15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3.5" customHeight="1">
      <c r="A324" s="10"/>
      <c r="B324" s="15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3.5" customHeight="1">
      <c r="A325" s="10"/>
      <c r="B325" s="15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13.5" customHeight="1">
      <c r="A326" s="10"/>
      <c r="B326" s="15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13.5" customHeight="1">
      <c r="A327" s="10"/>
      <c r="B327" s="15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3.5" customHeight="1">
      <c r="A328" s="10"/>
      <c r="B328" s="15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3.5" customHeight="1">
      <c r="A329" s="10"/>
      <c r="B329" s="15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3.5" customHeight="1">
      <c r="A330" s="10"/>
      <c r="B330" s="15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3.5" customHeight="1">
      <c r="A331" s="10"/>
      <c r="B331" s="15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27" ht="13.5" customHeight="1">
      <c r="A332" s="10"/>
      <c r="B332" s="58"/>
      <c r="C332" s="47"/>
      <c r="D332" s="9"/>
      <c r="E332" s="49"/>
      <c r="F332" s="9"/>
      <c r="G332" s="9"/>
      <c r="H332" s="49"/>
      <c r="I332" s="49"/>
      <c r="J332" s="50"/>
      <c r="K332" s="15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.5" customHeight="1">
      <c r="A333" s="10"/>
      <c r="B333" s="60"/>
      <c r="C333" s="55"/>
      <c r="D333" s="61"/>
      <c r="E333" s="62"/>
      <c r="F333" s="61"/>
      <c r="G333" s="61"/>
      <c r="H333" s="62"/>
      <c r="I333" s="62"/>
      <c r="J333" s="63"/>
      <c r="K333" s="15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.5" customHeight="1">
      <c r="A334" s="10"/>
      <c r="B334" s="60"/>
      <c r="C334" s="55"/>
      <c r="D334" s="61"/>
      <c r="E334" s="62"/>
      <c r="F334" s="61"/>
      <c r="G334" s="61"/>
      <c r="H334" s="62"/>
      <c r="I334" s="62"/>
      <c r="J334" s="63"/>
      <c r="K334" s="15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.5" customHeight="1">
      <c r="A335" s="10"/>
      <c r="B335" s="60"/>
      <c r="C335" s="55"/>
      <c r="D335" s="61"/>
      <c r="E335" s="62"/>
      <c r="F335" s="61"/>
      <c r="G335" s="61"/>
      <c r="H335" s="62"/>
      <c r="I335" s="62"/>
      <c r="J335" s="63"/>
      <c r="K335" s="15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</sheetData>
  <sheetProtection/>
  <printOptions/>
  <pageMargins left="0.7" right="0.7" top="0.787402" bottom="0.787402" header="0.3" footer="0.3"/>
  <pageSetup horizontalDpi="600" verticalDpi="600" orientation="portrait" r:id="rId3"/>
  <headerFooter alignWithMargins="0">
    <oddFooter>&amp;C&amp;"Helvetica Neue,Regular"&amp;12&amp;K000000&amp;P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8"/>
  <sheetViews>
    <sheetView showGridLines="0" zoomScalePageLayoutView="0" workbookViewId="0" topLeftCell="H1">
      <selection activeCell="U22" sqref="U22"/>
    </sheetView>
  </sheetViews>
  <sheetFormatPr defaultColWidth="8.8515625" defaultRowHeight="14.25" customHeight="1"/>
  <cols>
    <col min="1" max="1" width="5.00390625" style="5" customWidth="1"/>
    <col min="2" max="2" width="19.7109375" style="5" customWidth="1"/>
    <col min="3" max="3" width="13.421875" style="5" customWidth="1"/>
    <col min="4" max="4" width="12.140625" style="5" customWidth="1"/>
    <col min="5" max="5" width="11.421875" style="5" customWidth="1"/>
    <col min="6" max="8" width="10.140625" style="5" customWidth="1"/>
    <col min="9" max="13" width="9.140625" style="5" customWidth="1"/>
    <col min="14" max="14" width="9.00390625" style="5" customWidth="1"/>
    <col min="15" max="19" width="9.140625" style="5" customWidth="1"/>
    <col min="20" max="21" width="9.421875" style="5" customWidth="1"/>
    <col min="22" max="23" width="8.8515625" style="5" customWidth="1"/>
    <col min="24" max="26" width="8.8515625" style="5" hidden="1" customWidth="1"/>
    <col min="27" max="28" width="8.8515625" style="5" customWidth="1"/>
    <col min="29" max="16384" width="8.8515625" style="5" customWidth="1"/>
  </cols>
  <sheetData>
    <row r="1" spans="1:27" ht="13.5" customHeight="1">
      <c r="A1" s="6" t="s">
        <v>6</v>
      </c>
      <c r="B1" s="7"/>
      <c r="C1" s="7"/>
      <c r="D1" s="6" t="s">
        <v>127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  <c r="W2" s="8"/>
      <c r="X2" s="8"/>
      <c r="Y2" s="8"/>
      <c r="Z2" s="8"/>
      <c r="AA2" s="8"/>
    </row>
    <row r="3" spans="1:27" ht="13.5" customHeight="1">
      <c r="A3" s="10"/>
      <c r="B3" s="11" t="s">
        <v>8</v>
      </c>
      <c r="C3" s="11" t="s">
        <v>9</v>
      </c>
      <c r="D3" s="12">
        <v>44521</v>
      </c>
      <c r="E3" s="12">
        <v>44528</v>
      </c>
      <c r="F3" s="12">
        <v>44535</v>
      </c>
      <c r="G3" s="12">
        <v>44542</v>
      </c>
      <c r="H3" s="12">
        <v>44549</v>
      </c>
      <c r="I3" s="12">
        <v>44563</v>
      </c>
      <c r="J3" s="12">
        <v>44570</v>
      </c>
      <c r="K3" s="12">
        <v>44577</v>
      </c>
      <c r="L3" s="12">
        <v>44584</v>
      </c>
      <c r="M3" s="12">
        <v>44591</v>
      </c>
      <c r="N3" s="12">
        <v>44598</v>
      </c>
      <c r="O3" s="12">
        <v>44605</v>
      </c>
      <c r="P3" s="12">
        <v>44612</v>
      </c>
      <c r="Q3" s="12">
        <v>44619</v>
      </c>
      <c r="R3" s="12">
        <v>44626</v>
      </c>
      <c r="S3" s="12">
        <v>44633</v>
      </c>
      <c r="T3" s="12">
        <v>44640</v>
      </c>
      <c r="U3" s="14"/>
      <c r="V3" s="15"/>
      <c r="W3" s="8"/>
      <c r="X3" s="8"/>
      <c r="Y3" s="8"/>
      <c r="Z3" s="8"/>
      <c r="AA3" s="8"/>
    </row>
    <row r="4" spans="1:27" ht="42.75" customHeight="1">
      <c r="A4" s="10"/>
      <c r="B4" s="16" t="s">
        <v>16</v>
      </c>
      <c r="C4" s="17"/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18" t="s">
        <v>32</v>
      </c>
      <c r="T4" s="18" t="s">
        <v>17</v>
      </c>
      <c r="U4" s="19" t="s">
        <v>33</v>
      </c>
      <c r="V4" s="20" t="s">
        <v>34</v>
      </c>
      <c r="W4" s="8"/>
      <c r="X4" s="21" t="s">
        <v>35</v>
      </c>
      <c r="Y4" s="21" t="s">
        <v>36</v>
      </c>
      <c r="Z4" s="21" t="s">
        <v>37</v>
      </c>
      <c r="AA4" s="8"/>
    </row>
    <row r="5" spans="1:27" ht="13.5" customHeight="1">
      <c r="A5" s="10"/>
      <c r="B5" s="22" t="s">
        <v>38</v>
      </c>
      <c r="C5" s="23">
        <v>9.9</v>
      </c>
      <c r="D5" s="24">
        <f aca="true" t="shared" si="0" ref="D5:D10">I66</f>
        <v>-3</v>
      </c>
      <c r="E5" s="24">
        <f aca="true" t="shared" si="1" ref="E5:E10">I83</f>
        <v>-4</v>
      </c>
      <c r="F5" s="24">
        <f aca="true" t="shared" si="2" ref="F5:F10">I102</f>
        <v>-3</v>
      </c>
      <c r="G5" s="24">
        <f aca="true" t="shared" si="3" ref="G5:G10">I125</f>
        <v>-8</v>
      </c>
      <c r="H5" s="24">
        <f>VLOOKUP(B5,$B$144:$J$158,8,FALSE)</f>
        <v>2</v>
      </c>
      <c r="I5" s="24">
        <f aca="true" t="shared" si="4" ref="I5:I10">VLOOKUP(B5,$B$159:$J$179,8,FALSE)</f>
        <v>-4</v>
      </c>
      <c r="J5" s="24">
        <f>VLOOKUP(B5,$B$180:$J$197,8,FALSE)</f>
        <v>-4</v>
      </c>
      <c r="K5" s="24">
        <f>VLOOKUP(B5,$B$198:$J$215,8,FALSE)</f>
        <v>-1</v>
      </c>
      <c r="L5" s="24">
        <f>VLOOKUP(B5,$B$216:$J$231,8,FALSE)</f>
        <v>4</v>
      </c>
      <c r="M5" s="24">
        <f aca="true" t="shared" si="5" ref="M5:M10">VLOOKUP(B5,$B$232:$J$250,8,FALSE)</f>
        <v>-5</v>
      </c>
      <c r="N5" s="24">
        <f>VLOOKUP(B5,$B$251:$J$264,8,FALSE)</f>
        <v>-1</v>
      </c>
      <c r="O5" s="24">
        <f>VLOOKUP(B5,$B$265:$J$281,8,FALSE)</f>
        <v>-4</v>
      </c>
      <c r="P5" s="24">
        <f>VLOOKUP(B5,$B$282:$J$290,8,FALSE)</f>
        <v>5</v>
      </c>
      <c r="Q5" s="24">
        <f>VLOOKUP(B5,$B$291:$J$302,8,FALSE)</f>
        <v>-14</v>
      </c>
      <c r="R5" s="24">
        <f aca="true" t="shared" si="6" ref="R5:R10">VLOOKUP(B5,$B$303:$J$317,8,FALSE)</f>
        <v>-2</v>
      </c>
      <c r="S5" s="24">
        <f>VLOOKUP(B5,$B$318:$J$327,8,FALSE)</f>
        <v>-3</v>
      </c>
      <c r="T5" s="24">
        <f>VLOOKUP(B5,$B$328:$J$338,8,FALSE)</f>
        <v>-6</v>
      </c>
      <c r="U5" s="64">
        <f aca="true" t="shared" si="7" ref="U5:U10">SUM(LARGE(D5:T5,1))+SUM(LARGE(D5:T5,2))+SUM(LARGE(D5:T5,3))+SUM(LARGE(D5:T5,4))+SUM(LARGE(D5:T5,5))+SUM(LARGE(D5:T5,6))+SUM(LARGE(D5:T5,7))+SUM(LARGE(D5:T5,8))+SUM(LARGE(D5:T5,9))</f>
        <v>-2</v>
      </c>
      <c r="V5" s="15"/>
      <c r="W5" s="8"/>
      <c r="X5" s="8"/>
      <c r="Y5" s="8"/>
      <c r="Z5" s="8"/>
      <c r="AA5" s="8"/>
    </row>
    <row r="6" spans="1:27" ht="13.5" customHeight="1">
      <c r="A6" s="10"/>
      <c r="B6" s="22" t="s">
        <v>39</v>
      </c>
      <c r="C6" s="23">
        <v>6.4</v>
      </c>
      <c r="D6" s="24">
        <f t="shared" si="0"/>
        <v>2</v>
      </c>
      <c r="E6" s="24">
        <f t="shared" si="1"/>
        <v>2</v>
      </c>
      <c r="F6" s="24">
        <f t="shared" si="2"/>
        <v>-6</v>
      </c>
      <c r="G6" s="24">
        <f t="shared" si="3"/>
        <v>-3</v>
      </c>
      <c r="H6" s="24">
        <f>VLOOKUP(B6,$B$144:$J$158,8,FALSE)</f>
        <v>-3</v>
      </c>
      <c r="I6" s="24">
        <f t="shared" si="4"/>
        <v>-5</v>
      </c>
      <c r="J6" s="24">
        <f>VLOOKUP(B6,$B$180:$J$197,8,FALSE)</f>
        <v>-5</v>
      </c>
      <c r="K6" s="24">
        <f>VLOOKUP(B6,$B$198:$J$215,8,FALSE)</f>
        <v>0</v>
      </c>
      <c r="L6" s="25"/>
      <c r="M6" s="24">
        <f t="shared" si="5"/>
        <v>2</v>
      </c>
      <c r="N6" s="24">
        <f>VLOOKUP(B6,$B$251:$J$264,8,FALSE)</f>
        <v>2</v>
      </c>
      <c r="O6" s="24">
        <f>VLOOKUP(B6,$B$265:$J$281,8,FALSE)</f>
        <v>3</v>
      </c>
      <c r="P6" s="24">
        <f>VLOOKUP(B6,$B$282:$J$290,8,FALSE)</f>
        <v>1</v>
      </c>
      <c r="Q6" s="25"/>
      <c r="R6" s="24">
        <f t="shared" si="6"/>
        <v>-12</v>
      </c>
      <c r="S6" s="24">
        <f>VLOOKUP(B6,$B$318:$J$327,8,FALSE)</f>
        <v>-9</v>
      </c>
      <c r="T6" s="25"/>
      <c r="U6" s="64">
        <f t="shared" si="7"/>
        <v>6</v>
      </c>
      <c r="V6" s="15"/>
      <c r="W6" s="8"/>
      <c r="X6" s="8"/>
      <c r="Y6" s="8"/>
      <c r="Z6" s="8"/>
      <c r="AA6" s="8"/>
    </row>
    <row r="7" spans="1:27" ht="13.5" customHeight="1">
      <c r="A7" s="10"/>
      <c r="B7" s="22" t="s">
        <v>40</v>
      </c>
      <c r="C7" s="23">
        <v>4.5</v>
      </c>
      <c r="D7" s="24">
        <f t="shared" si="0"/>
        <v>3</v>
      </c>
      <c r="E7" s="24">
        <f t="shared" si="1"/>
        <v>-4</v>
      </c>
      <c r="F7" s="24">
        <f t="shared" si="2"/>
        <v>-4</v>
      </c>
      <c r="G7" s="24">
        <f t="shared" si="3"/>
        <v>-14</v>
      </c>
      <c r="H7" s="25"/>
      <c r="I7" s="24">
        <f t="shared" si="4"/>
        <v>0</v>
      </c>
      <c r="J7" s="24">
        <f>VLOOKUP(B7,$B$180:$J$197,8,FALSE)</f>
        <v>-1</v>
      </c>
      <c r="K7" s="25"/>
      <c r="L7" s="25"/>
      <c r="M7" s="24">
        <f t="shared" si="5"/>
        <v>4</v>
      </c>
      <c r="N7" s="24">
        <f>VLOOKUP(B7,$B$251:$J$264,8,FALSE)</f>
        <v>-3</v>
      </c>
      <c r="O7" s="24">
        <f>VLOOKUP(B7,$B$265:$J$281,8,FALSE)</f>
        <v>3</v>
      </c>
      <c r="P7" s="24">
        <f>VLOOKUP(B7,$B$282:$J$290,8,FALSE)</f>
        <v>1</v>
      </c>
      <c r="Q7" s="25"/>
      <c r="R7" s="24">
        <f t="shared" si="6"/>
        <v>-5</v>
      </c>
      <c r="S7" s="25"/>
      <c r="T7" s="24">
        <f>VLOOKUP(B7,$B$328:$J$338,8,FALSE)</f>
        <v>6</v>
      </c>
      <c r="U7" s="64">
        <f t="shared" si="7"/>
        <v>9</v>
      </c>
      <c r="V7" s="15"/>
      <c r="W7" s="8"/>
      <c r="X7" s="8"/>
      <c r="Y7" s="8"/>
      <c r="Z7" s="8"/>
      <c r="AA7" s="8"/>
    </row>
    <row r="8" spans="1:27" ht="13.5" customHeight="1">
      <c r="A8" s="10"/>
      <c r="B8" s="22" t="s">
        <v>41</v>
      </c>
      <c r="C8" s="23">
        <v>8.3</v>
      </c>
      <c r="D8" s="24">
        <f t="shared" si="0"/>
        <v>7</v>
      </c>
      <c r="E8" s="24">
        <f t="shared" si="1"/>
        <v>0</v>
      </c>
      <c r="F8" s="24">
        <f t="shared" si="2"/>
        <v>2</v>
      </c>
      <c r="G8" s="24">
        <f t="shared" si="3"/>
        <v>-7</v>
      </c>
      <c r="H8" s="24">
        <f>VLOOKUP(B8,$B$144:$J$158,8,FALSE)</f>
        <v>-3</v>
      </c>
      <c r="I8" s="24">
        <f t="shared" si="4"/>
        <v>-1</v>
      </c>
      <c r="J8" s="24">
        <f>VLOOKUP(B8,$B$180:$J$197,8,FALSE)</f>
        <v>0</v>
      </c>
      <c r="K8" s="24">
        <f>VLOOKUP(B8,$B$198:$J$215,8,FALSE)</f>
        <v>4</v>
      </c>
      <c r="L8" s="24">
        <f>VLOOKUP(B8,$B$216:$J$231,8,FALSE)</f>
        <v>-4</v>
      </c>
      <c r="M8" s="22" t="str">
        <f t="shared" si="5"/>
        <v>N/A</v>
      </c>
      <c r="N8" s="25"/>
      <c r="O8" s="25"/>
      <c r="P8" s="25"/>
      <c r="Q8" s="24">
        <f>VLOOKUP(B8,$B$291:$J$302,8,FALSE)</f>
        <v>-8</v>
      </c>
      <c r="R8" s="24">
        <f t="shared" si="6"/>
        <v>-1</v>
      </c>
      <c r="S8" s="25"/>
      <c r="T8" s="25"/>
      <c r="U8" s="64">
        <f t="shared" si="7"/>
        <v>4</v>
      </c>
      <c r="V8" s="15"/>
      <c r="W8" s="8"/>
      <c r="X8" s="40">
        <f>SUM(LARGE(D8:T8,1))+SUM(LARGE(D8:T8,2))+SUM(LARGE(D8:T8,3))+SUM(LARGE(D8:T8,4))+SUM(LARGE(D8:T8,5))+SUM(LARGE(D8:T8,6))+SUM(LARGE(D8:T8,7))+SUM(LARGE(D8:T8,8))+SUM(LARGE(D8:T8,9))</f>
        <v>4</v>
      </c>
      <c r="Y8" s="40">
        <f>SUM(LARGE(D8:T8,1))+SUM(LARGE(D8:T8,2))+SUM(LARGE(D8:T8,3))+SUM(LARGE(D8:T8,4))+SUM(LARGE(D8:T8,5))+SUM(LARGE(D8:T8,6))+SUM(LARGE(D8:T8,7))+SUM(LARGE(D8:T8,8))+SUM(LARGE(D8:T8,9))+SUM(LARGE(D8:T8,10))</f>
        <v>-3</v>
      </c>
      <c r="Z8" s="40">
        <f>AVERAGE(D8:T8)</f>
        <v>-1</v>
      </c>
      <c r="AA8" s="8"/>
    </row>
    <row r="9" spans="1:27" ht="13.5" customHeight="1">
      <c r="A9" s="10"/>
      <c r="B9" s="22" t="s">
        <v>42</v>
      </c>
      <c r="C9" s="23">
        <v>19.1</v>
      </c>
      <c r="D9" s="24">
        <f t="shared" si="0"/>
        <v>2</v>
      </c>
      <c r="E9" s="24">
        <f t="shared" si="1"/>
        <v>-1</v>
      </c>
      <c r="F9" s="24">
        <f t="shared" si="2"/>
        <v>5</v>
      </c>
      <c r="G9" s="24">
        <f t="shared" si="3"/>
        <v>0</v>
      </c>
      <c r="H9" s="24">
        <f>VLOOKUP(B9,$B$144:$J$158,8,FALSE)</f>
        <v>-2</v>
      </c>
      <c r="I9" s="24">
        <f t="shared" si="4"/>
        <v>2</v>
      </c>
      <c r="J9" s="25"/>
      <c r="K9" s="25"/>
      <c r="L9" s="24">
        <f>VLOOKUP(B9,$B$216:$J$231,8,FALSE)</f>
        <v>3</v>
      </c>
      <c r="M9" s="24">
        <f t="shared" si="5"/>
        <v>1</v>
      </c>
      <c r="N9" s="24">
        <f>VLOOKUP(B9,$B$251:$J$264,8,FALSE)</f>
        <v>4</v>
      </c>
      <c r="O9" s="24">
        <f>VLOOKUP(B9,$B$265:$J$281,8,FALSE)</f>
        <v>-3</v>
      </c>
      <c r="P9" s="24">
        <f>VLOOKUP(B9,$B$282:$J$290,8,FALSE)</f>
        <v>-8</v>
      </c>
      <c r="Q9" s="24">
        <f>VLOOKUP(B9,$B$291:$J$302,8,FALSE)</f>
        <v>-3</v>
      </c>
      <c r="R9" s="24">
        <f t="shared" si="6"/>
        <v>0</v>
      </c>
      <c r="S9" s="25"/>
      <c r="T9" s="24">
        <f>VLOOKUP(B9,$B$328:$J$338,8,FALSE)</f>
        <v>-3</v>
      </c>
      <c r="U9" s="64">
        <f t="shared" si="7"/>
        <v>16</v>
      </c>
      <c r="V9" s="15"/>
      <c r="W9" s="8"/>
      <c r="X9" s="40">
        <f>SUM(LARGE(D9:T9,1))+SUM(LARGE(D9:T9,2))+SUM(LARGE(D9:T9,3))+SUM(LARGE(D9:T9,4))+SUM(LARGE(D9:T9,5))+SUM(LARGE(D9:T9,6))+SUM(LARGE(D9:T9,7))+SUM(LARGE(D9:T9,8))+SUM(LARGE(D9:T9,9))</f>
        <v>16</v>
      </c>
      <c r="Y9" s="40">
        <f>SUM(LARGE(D9:T9,1))+SUM(LARGE(D9:T9,2))+SUM(LARGE(D9:T9,3))+SUM(LARGE(D9:T9,4))+SUM(LARGE(D9:T9,5))+SUM(LARGE(D9:T9,6))+SUM(LARGE(D9:T9,7))+SUM(LARGE(D9:T9,8))+SUM(LARGE(D9:T9,9))+SUM(LARGE(D9:T9,10))</f>
        <v>14</v>
      </c>
      <c r="Z9" s="40">
        <f>AVERAGE(D9:T9)</f>
        <v>-0.21428571428571427</v>
      </c>
      <c r="AA9" s="8"/>
    </row>
    <row r="10" spans="1:27" ht="13.5" customHeight="1">
      <c r="A10" s="10"/>
      <c r="B10" s="22" t="s">
        <v>43</v>
      </c>
      <c r="C10" s="23">
        <v>13.6</v>
      </c>
      <c r="D10" s="24">
        <f t="shared" si="0"/>
        <v>6</v>
      </c>
      <c r="E10" s="24">
        <f t="shared" si="1"/>
        <v>-1</v>
      </c>
      <c r="F10" s="24">
        <f t="shared" si="2"/>
        <v>3</v>
      </c>
      <c r="G10" s="24">
        <f t="shared" si="3"/>
        <v>-1</v>
      </c>
      <c r="H10" s="24">
        <f>VLOOKUP(B10,$B$144:$J$158,8,FALSE)</f>
        <v>-6</v>
      </c>
      <c r="I10" s="24">
        <f t="shared" si="4"/>
        <v>-1</v>
      </c>
      <c r="J10" s="24">
        <f>VLOOKUP(B10,$B$180:$J$197,8,FALSE)</f>
        <v>-2</v>
      </c>
      <c r="K10" s="24">
        <f>VLOOKUP(B10,$B$198:$J$215,8,FALSE)</f>
        <v>2</v>
      </c>
      <c r="L10" s="24">
        <f>VLOOKUP(B10,$B$216:$J$231,8,FALSE)</f>
        <v>0</v>
      </c>
      <c r="M10" s="24">
        <f t="shared" si="5"/>
        <v>-2</v>
      </c>
      <c r="N10" s="24">
        <f>VLOOKUP(B10,$B$251:$J$264,8,FALSE)</f>
        <v>3</v>
      </c>
      <c r="O10" s="24">
        <f>VLOOKUP(B10,$B$265:$J$281,8,FALSE)</f>
        <v>-4</v>
      </c>
      <c r="P10" s="24">
        <f>VLOOKUP(B10,$B$282:$J$290,8,FALSE)</f>
        <v>2</v>
      </c>
      <c r="Q10" s="24">
        <f>VLOOKUP(B10,$B$291:$J$302,8,FALSE)</f>
        <v>-6</v>
      </c>
      <c r="R10" s="24">
        <f t="shared" si="6"/>
        <v>0</v>
      </c>
      <c r="S10" s="25"/>
      <c r="T10" s="24">
        <f>VLOOKUP(B10,$B$328:$J$338,8,FALSE)</f>
        <v>3</v>
      </c>
      <c r="U10" s="64">
        <f t="shared" si="7"/>
        <v>18</v>
      </c>
      <c r="V10" s="15"/>
      <c r="W10" s="8"/>
      <c r="X10" s="40">
        <f>SUM(LARGE(D10:T10,1))+SUM(LARGE(D10:T10,2))+SUM(LARGE(D10:T10,3))+SUM(LARGE(D10:T10,4))+SUM(LARGE(D10:T10,5))+SUM(LARGE(D10:T10,6))+SUM(LARGE(D10:T10,7))+SUM(LARGE(D10:T10,8))+SUM(LARGE(D10:T10,9))</f>
        <v>18</v>
      </c>
      <c r="Y10" s="40">
        <f>SUM(LARGE(D10:T10,1))+SUM(LARGE(D10:T10,2))+SUM(LARGE(D10:T10,3))+SUM(LARGE(D10:T10,4))+SUM(LARGE(D10:T10,5))+SUM(LARGE(D10:T10,6))+SUM(LARGE(D10:T10,7))+SUM(LARGE(D10:T10,8))+SUM(LARGE(D10:T10,9))+SUM(LARGE(D10:T10,10))</f>
        <v>17</v>
      </c>
      <c r="Z10" s="40">
        <f>AVERAGE(D10:T10)</f>
        <v>-0.25</v>
      </c>
      <c r="AA10" s="8"/>
    </row>
    <row r="11" spans="1:27" ht="13.5" customHeight="1">
      <c r="A11" s="10"/>
      <c r="B11" s="22" t="s">
        <v>44</v>
      </c>
      <c r="C11" s="2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15"/>
      <c r="W11" s="8"/>
      <c r="X11" s="8"/>
      <c r="Y11" s="8"/>
      <c r="Z11" s="8"/>
      <c r="AA11" s="8"/>
    </row>
    <row r="12" spans="1:27" ht="13.5" customHeight="1">
      <c r="A12" s="10"/>
      <c r="B12" s="22" t="s">
        <v>45</v>
      </c>
      <c r="C12" s="23">
        <v>17.6</v>
      </c>
      <c r="D12" s="25"/>
      <c r="E12" s="24">
        <f>I101</f>
        <v>-13</v>
      </c>
      <c r="F12" s="24">
        <f>I118</f>
        <v>-6</v>
      </c>
      <c r="G12" s="24">
        <f>I139</f>
        <v>-9</v>
      </c>
      <c r="H12" s="24">
        <f>VLOOKUP(B12,$B$144:$J$158,8,FALSE)</f>
        <v>-7</v>
      </c>
      <c r="I12" s="24">
        <f>VLOOKUP(B12,$B$159:$J$179,8,FALSE)</f>
        <v>-12</v>
      </c>
      <c r="J12" s="24">
        <f>VLOOKUP(B12,$B$180:$J$197,8,FALSE)</f>
        <v>-10</v>
      </c>
      <c r="K12" s="25"/>
      <c r="L12" s="24">
        <f>VLOOKUP(B12,$B$216:$J$231,8,FALSE)</f>
        <v>-6</v>
      </c>
      <c r="M12" s="24">
        <f>VLOOKUP(B12,$B$232:$J$250,8,FALSE)</f>
        <v>-3</v>
      </c>
      <c r="N12" s="24">
        <f>VLOOKUP(B12,$B$251:$J$264,8,FALSE)</f>
        <v>-10</v>
      </c>
      <c r="O12" s="25"/>
      <c r="P12" s="25"/>
      <c r="Q12" s="24">
        <f>VLOOKUP(B12,$B$291:$J$302,8,FALSE)</f>
        <v>-3</v>
      </c>
      <c r="R12" s="24">
        <f>VLOOKUP(B12,$B$303:$J$317,8,FALSE)</f>
        <v>-2</v>
      </c>
      <c r="S12" s="24">
        <f>VLOOKUP(B12,$B$318:$J$327,8,FALSE)</f>
        <v>-4</v>
      </c>
      <c r="T12" s="25"/>
      <c r="U12" s="64">
        <f>SUM(LARGE(D12:T12,1))+SUM(LARGE(D12:T12,2))+SUM(LARGE(D12:T12,3))+SUM(LARGE(D12:T12,4))+SUM(LARGE(D12:T12,5))+SUM(LARGE(D12:T12,6))+SUM(LARGE(D12:T12,7))+SUM(LARGE(D12:T12,8))+SUM(LARGE(D12:T12,9))</f>
        <v>-50</v>
      </c>
      <c r="V12" s="15"/>
      <c r="W12" s="8"/>
      <c r="X12" s="8"/>
      <c r="Y12" s="8"/>
      <c r="Z12" s="8"/>
      <c r="AA12" s="8"/>
    </row>
    <row r="13" spans="1:27" ht="13.5" customHeight="1">
      <c r="A13" s="10"/>
      <c r="B13" s="22" t="s">
        <v>46</v>
      </c>
      <c r="C13" s="23">
        <v>15.7</v>
      </c>
      <c r="D13" s="24">
        <f>I72</f>
        <v>-14</v>
      </c>
      <c r="E13" s="24">
        <f>I89</f>
        <v>-9</v>
      </c>
      <c r="F13" s="24">
        <f>I108</f>
        <v>-12</v>
      </c>
      <c r="G13" s="24">
        <f>I131</f>
        <v>-9</v>
      </c>
      <c r="H13" s="24">
        <f>VLOOKUP(B13,$B$144:$J$158,8,FALSE)</f>
        <v>-13</v>
      </c>
      <c r="I13" s="24">
        <f>VLOOKUP(B13,$B$159:$J$179,8,FALSE)</f>
        <v>-11</v>
      </c>
      <c r="J13" s="24">
        <f>VLOOKUP(B13,$B$180:$J$197,8,FALSE)</f>
        <v>-4</v>
      </c>
      <c r="K13" s="24">
        <f>VLOOKUP(B13,$B$198:$J$215,8,FALSE)</f>
        <v>-17</v>
      </c>
      <c r="L13" s="24">
        <f>VLOOKUP(B13,$B$216:$J$231,8,FALSE)</f>
        <v>-17</v>
      </c>
      <c r="M13" s="24">
        <f>VLOOKUP(B13,$B$232:$J$250,8,FALSE)</f>
        <v>2</v>
      </c>
      <c r="N13" s="25"/>
      <c r="O13" s="24">
        <f>VLOOKUP(B13,$B$265:$J$281,8,FALSE)</f>
        <v>-10</v>
      </c>
      <c r="P13" s="25"/>
      <c r="Q13" s="24">
        <f>VLOOKUP(B13,$B$291:$J$302,8,FALSE)</f>
        <v>-14</v>
      </c>
      <c r="R13" s="25"/>
      <c r="S13" s="25"/>
      <c r="T13" s="25"/>
      <c r="U13" s="64">
        <f>SUM(LARGE(D13:T13,1))+SUM(LARGE(D13:T13,2))+SUM(LARGE(D13:T13,3))+SUM(LARGE(D13:T13,4))+SUM(LARGE(D13:T13,5))+SUM(LARGE(D13:T13,6))+SUM(LARGE(D13:T13,7))+SUM(LARGE(D13:T13,8))+SUM(LARGE(D13:T13,9))</f>
        <v>-80</v>
      </c>
      <c r="V13" s="15"/>
      <c r="W13" s="8"/>
      <c r="X13" s="8"/>
      <c r="Y13" s="8"/>
      <c r="Z13" s="8"/>
      <c r="AA13" s="8"/>
    </row>
    <row r="14" spans="1:27" ht="13.5" customHeight="1">
      <c r="A14" s="10"/>
      <c r="B14" s="22" t="s">
        <v>47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15"/>
      <c r="W14" s="8"/>
      <c r="X14" s="8"/>
      <c r="Y14" s="8"/>
      <c r="Z14" s="8"/>
      <c r="AA14" s="8"/>
    </row>
    <row r="15" spans="1:27" ht="13.5" customHeight="1">
      <c r="A15" s="27" t="s">
        <v>48</v>
      </c>
      <c r="B15" s="22" t="s">
        <v>49</v>
      </c>
      <c r="C15" s="23">
        <v>12.1</v>
      </c>
      <c r="D15" s="24">
        <f>I73</f>
        <v>-2</v>
      </c>
      <c r="E15" s="24">
        <f>I90</f>
        <v>0</v>
      </c>
      <c r="F15" s="25"/>
      <c r="G15" s="24">
        <f>I143</f>
        <v>2</v>
      </c>
      <c r="H15" s="24">
        <f>VLOOKUP(B15,$B$144:$J$158,8,FALSE)</f>
        <v>1</v>
      </c>
      <c r="I15" s="24">
        <f>VLOOKUP(B15,$B$159:$J$179,8,FALSE)</f>
        <v>-4</v>
      </c>
      <c r="J15" s="24">
        <f>VLOOKUP(B15,$B$180:$J$197,8,FALSE)</f>
        <v>-3</v>
      </c>
      <c r="K15" s="24">
        <f>VLOOKUP(B15,$B$198:$J$215,8,FALSE)</f>
        <v>4</v>
      </c>
      <c r="L15" s="25"/>
      <c r="M15" s="24">
        <f>VLOOKUP(B15,$B$232:$J$250,8,FALSE)</f>
        <v>1</v>
      </c>
      <c r="N15" s="24">
        <f>VLOOKUP(B15,$B$251:$J$264,8,FALSE)</f>
        <v>0</v>
      </c>
      <c r="O15" s="24">
        <f>VLOOKUP(B15,$B$265:$J$281,8,FALSE)</f>
        <v>3</v>
      </c>
      <c r="P15" s="24">
        <f>VLOOKUP(B15,$B$282:$J$290,8,FALSE)</f>
        <v>2</v>
      </c>
      <c r="Q15" s="25"/>
      <c r="R15" s="24">
        <f>VLOOKUP(B15,$B$303:$J$317,8,FALSE)</f>
        <v>-5</v>
      </c>
      <c r="S15" s="24">
        <f>VLOOKUP(B15,$B$318:$J$327,8,FALSE)</f>
        <v>-3</v>
      </c>
      <c r="T15" s="24">
        <f>VLOOKUP(B15,$B$328:$J$338,8,FALSE)</f>
        <v>-5</v>
      </c>
      <c r="U15" s="64">
        <f>SUM(LARGE(D15:T15,1))+SUM(LARGE(D15:T15,2))+SUM(LARGE(D15:T15,3))+SUM(LARGE(D15:T15,4))+SUM(LARGE(D15:T15,5))+SUM(LARGE(D15:T15,6))+SUM(LARGE(D15:T15,7))+SUM(LARGE(D15:T15,8))+SUM(LARGE(D15:T15,9))</f>
        <v>11</v>
      </c>
      <c r="V15" s="15"/>
      <c r="W15" s="8"/>
      <c r="X15" s="8"/>
      <c r="Y15" s="8"/>
      <c r="Z15" s="8"/>
      <c r="AA15" s="8"/>
    </row>
    <row r="16" spans="1:27" ht="13.5" customHeight="1">
      <c r="A16" s="10"/>
      <c r="B16" s="22" t="s">
        <v>50</v>
      </c>
      <c r="C16" s="23">
        <v>17</v>
      </c>
      <c r="D16" s="24">
        <f>I74</f>
        <v>-8</v>
      </c>
      <c r="E16" s="24">
        <f>I91</f>
        <v>-8</v>
      </c>
      <c r="F16" s="24">
        <f>I109</f>
        <v>-3</v>
      </c>
      <c r="G16" s="24">
        <f>I132</f>
        <v>-4</v>
      </c>
      <c r="H16" s="24">
        <f>VLOOKUP(B16,$B$144:$J$158,8,FALSE)</f>
        <v>-5</v>
      </c>
      <c r="I16" s="24">
        <f>VLOOKUP(B16,$B$159:$J$179,8,FALSE)</f>
        <v>-18</v>
      </c>
      <c r="J16" s="22" t="str">
        <f>VLOOKUP(B16,$B$180:$J$197,8,FALSE)</f>
        <v>N/A</v>
      </c>
      <c r="K16" s="24">
        <f>VLOOKUP(B16,$B$198:$J$215,8,FALSE)</f>
        <v>-2</v>
      </c>
      <c r="L16" s="25"/>
      <c r="M16" s="24">
        <f>VLOOKUP(B16,$B$232:$J$250,8,FALSE)</f>
        <v>6</v>
      </c>
      <c r="N16" s="24">
        <f>VLOOKUP(B16,$B$251:$J$264,8,FALSE)</f>
        <v>-3</v>
      </c>
      <c r="O16" s="24">
        <f>VLOOKUP(B16,$B$265:$J$281,8,FALSE)</f>
        <v>-1</v>
      </c>
      <c r="P16" s="24">
        <f>VLOOKUP(B16,$B$282:$J$290,8,FALSE)</f>
        <v>-5</v>
      </c>
      <c r="Q16" s="25"/>
      <c r="R16" s="24">
        <f>VLOOKUP(B16,$B$303:$J$317,8,FALSE)</f>
        <v>-6</v>
      </c>
      <c r="S16" s="24">
        <f>VLOOKUP(B16,$B$318:$J$327,8,FALSE)</f>
        <v>2</v>
      </c>
      <c r="T16" s="24">
        <f>VLOOKUP(B16,$B$328:$J$338,8,FALSE)</f>
        <v>-4</v>
      </c>
      <c r="U16" s="64">
        <f>SUM(LARGE(D16:T16,1))+SUM(LARGE(D16:T16,2))+SUM(LARGE(D16:T16,3))+SUM(LARGE(D16:T16,4))+SUM(LARGE(D16:T16,5))+SUM(LARGE(D16:T16,6))+SUM(LARGE(D16:T16,7))+SUM(LARGE(D16:T16,8))+SUM(LARGE(D16:T16,9))</f>
        <v>-14</v>
      </c>
      <c r="V16" s="15"/>
      <c r="W16" s="8"/>
      <c r="X16" s="8"/>
      <c r="Y16" s="8"/>
      <c r="Z16" s="8"/>
      <c r="AA16" s="8"/>
    </row>
    <row r="17" spans="1:27" ht="13.5" customHeight="1">
      <c r="A17" s="10"/>
      <c r="B17" s="22" t="s">
        <v>51</v>
      </c>
      <c r="C17" s="23">
        <v>21.4</v>
      </c>
      <c r="D17" s="24">
        <f>I75</f>
        <v>-29</v>
      </c>
      <c r="E17" s="25"/>
      <c r="F17" s="24">
        <f>I122</f>
        <v>-15</v>
      </c>
      <c r="G17" s="24">
        <f>I142</f>
        <v>-2</v>
      </c>
      <c r="H17" s="24">
        <f>VLOOKUP(B17,$B$144:$J$158,8,FALSE)</f>
        <v>-13</v>
      </c>
      <c r="I17" s="24">
        <f>VLOOKUP(B17,$B$159:$J$179,8,FALSE)</f>
        <v>5</v>
      </c>
      <c r="J17" s="24">
        <f>VLOOKUP(B17,$B$180:$J$197,8,FALSE)</f>
        <v>-3</v>
      </c>
      <c r="K17" s="24">
        <f>VLOOKUP(B17,$B$198:$J$215,8,FALSE)</f>
        <v>-8</v>
      </c>
      <c r="L17" s="24">
        <f>VLOOKUP(B17,$B$216:$J$231,8,FALSE)</f>
        <v>2</v>
      </c>
      <c r="M17" s="24">
        <f>VLOOKUP(B17,$B$232:$J$250,8,FALSE)</f>
        <v>-7</v>
      </c>
      <c r="N17" s="24">
        <f>VLOOKUP(B17,$B$251:$J$264,8,FALSE)</f>
        <v>2</v>
      </c>
      <c r="O17" s="24">
        <f>VLOOKUP(B17,$B$265:$J$281,8,FALSE)</f>
        <v>-16</v>
      </c>
      <c r="P17" s="25"/>
      <c r="Q17" s="24">
        <f>VLOOKUP(B17,$B$291:$J$302,8,FALSE)</f>
        <v>-12</v>
      </c>
      <c r="R17" s="24">
        <f>VLOOKUP(B17,$B$303:$J$317,8,FALSE)</f>
        <v>-6</v>
      </c>
      <c r="S17" s="24">
        <f>VLOOKUP(B17,$B$318:$J$327,8,FALSE)</f>
        <v>0</v>
      </c>
      <c r="T17" s="24">
        <f>VLOOKUP(B17,$B$328:$J$338,8,FALSE)</f>
        <v>-8</v>
      </c>
      <c r="U17" s="64">
        <f>SUM(LARGE(D17:T17,1))+SUM(LARGE(D17:T17,2))+SUM(LARGE(D17:T17,3))+SUM(LARGE(D17:T17,4))+SUM(LARGE(D17:T17,5))+SUM(LARGE(D17:T17,6))+SUM(LARGE(D17:T17,7))+SUM(LARGE(D17:T17,8))+SUM(LARGE(D17:T17,9))</f>
        <v>-17</v>
      </c>
      <c r="V17" s="15"/>
      <c r="W17" s="8"/>
      <c r="X17" s="8"/>
      <c r="Y17" s="8"/>
      <c r="Z17" s="8"/>
      <c r="AA17" s="8"/>
    </row>
    <row r="18" spans="1:27" ht="13.5" customHeight="1">
      <c r="A18" s="10"/>
      <c r="B18" s="22" t="s">
        <v>52</v>
      </c>
      <c r="C18" s="23">
        <v>13</v>
      </c>
      <c r="D18" s="24">
        <f>I76</f>
        <v>-5</v>
      </c>
      <c r="E18" s="24">
        <f>I92</f>
        <v>0</v>
      </c>
      <c r="F18" s="24">
        <f>I110</f>
        <v>-2</v>
      </c>
      <c r="G18" s="24">
        <f>I133</f>
        <v>-6</v>
      </c>
      <c r="H18" s="24">
        <f>VLOOKUP(B18,$B$144:$J$158,8,FALSE)</f>
        <v>-2</v>
      </c>
      <c r="I18" s="24">
        <f>VLOOKUP(B18,$B$159:$J$179,8,FALSE)</f>
        <v>-5</v>
      </c>
      <c r="J18" s="24">
        <f>VLOOKUP(B18,$B$180:$J$197,8,FALSE)</f>
        <v>-7</v>
      </c>
      <c r="K18" s="24">
        <f>VLOOKUP(B18,$B$198:$J$215,8,FALSE)</f>
        <v>-3</v>
      </c>
      <c r="L18" s="24">
        <f>VLOOKUP(B18,$B$216:$J$231,8,FALSE)</f>
        <v>1</v>
      </c>
      <c r="M18" s="24">
        <f>VLOOKUP(B18,$B$232:$J$250,8,FALSE)</f>
        <v>1</v>
      </c>
      <c r="N18" s="24">
        <f>VLOOKUP(B18,$B$251:$J$264,8,FALSE)</f>
        <v>-12</v>
      </c>
      <c r="O18" s="24">
        <f>VLOOKUP(B18,$B$265:$J$281,8,FALSE)</f>
        <v>-5</v>
      </c>
      <c r="P18" s="24">
        <f>VLOOKUP(B18,$B$282:$J$290,8,FALSE)</f>
        <v>-1</v>
      </c>
      <c r="Q18" s="24">
        <f>VLOOKUP(B18,$B$291:$J$302,8,FALSE)</f>
        <v>-2</v>
      </c>
      <c r="R18" s="24">
        <f>VLOOKUP(B18,$B$303:$J$317,8,FALSE)</f>
        <v>2</v>
      </c>
      <c r="S18" s="24">
        <f>VLOOKUP(B18,$B$318:$J$327,8,FALSE)</f>
        <v>-6</v>
      </c>
      <c r="T18" s="24">
        <f>VLOOKUP(B18,$B$328:$J$338,8,FALSE)</f>
        <v>-7</v>
      </c>
      <c r="U18" s="64">
        <f>SUM(LARGE(D18:T18,1))+SUM(LARGE(D18:T18,2))+SUM(LARGE(D18:T18,3))+SUM(LARGE(D18:T18,4))+SUM(LARGE(D18:T18,5))+SUM(LARGE(D18:T18,6))+SUM(LARGE(D18:T18,7))+SUM(LARGE(D18:T18,8))+SUM(LARGE(D18:T18,9))</f>
        <v>-6</v>
      </c>
      <c r="V18" s="15"/>
      <c r="W18" s="8"/>
      <c r="X18" s="8"/>
      <c r="Y18" s="8"/>
      <c r="Z18" s="8"/>
      <c r="AA18" s="8"/>
    </row>
    <row r="19" spans="1:27" ht="13.5" customHeight="1">
      <c r="A19" s="10"/>
      <c r="B19" s="22" t="s">
        <v>53</v>
      </c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15"/>
      <c r="W19" s="8"/>
      <c r="X19" s="8"/>
      <c r="Y19" s="8"/>
      <c r="Z19" s="8"/>
      <c r="AA19" s="8"/>
    </row>
    <row r="20" spans="1:27" ht="13.5" customHeight="1">
      <c r="A20" s="10"/>
      <c r="B20" s="22" t="s">
        <v>54</v>
      </c>
      <c r="C20" s="23">
        <v>11.2</v>
      </c>
      <c r="D20" s="24">
        <f>I77</f>
        <v>-12</v>
      </c>
      <c r="E20" s="24">
        <f>I93</f>
        <v>-8</v>
      </c>
      <c r="F20" s="24">
        <f>I111</f>
        <v>-6</v>
      </c>
      <c r="G20" s="24">
        <f>I134</f>
        <v>-15</v>
      </c>
      <c r="H20" s="25"/>
      <c r="I20" s="24">
        <f>VLOOKUP(B20,$B$159:$J$179,8,FALSE)</f>
        <v>-11</v>
      </c>
      <c r="J20" s="24">
        <f>VLOOKUP(B20,$B$180:$J$197,8,FALSE)</f>
        <v>-16</v>
      </c>
      <c r="K20" s="25"/>
      <c r="L20" s="24">
        <f>VLOOKUP(B20,$B$216:$J$231,8,FALSE)</f>
        <v>-9</v>
      </c>
      <c r="M20" s="25"/>
      <c r="N20" s="25"/>
      <c r="O20" s="24">
        <f>VLOOKUP(B20,$B$265:$J$281,8,FALSE)</f>
        <v>-5</v>
      </c>
      <c r="P20" s="25"/>
      <c r="Q20" s="24">
        <f>VLOOKUP(B20,$B$291:$J$302,8,FALSE)</f>
        <v>-9</v>
      </c>
      <c r="R20" s="24">
        <f>VLOOKUP(B20,$B$303:$J$317,8,FALSE)</f>
        <v>-8</v>
      </c>
      <c r="S20" s="24">
        <f>VLOOKUP(B20,$B$318:$J$327,8,FALSE)</f>
        <v>-2</v>
      </c>
      <c r="T20" s="24">
        <f>VLOOKUP(B20,$B$328:$J$338,8,FALSE)</f>
        <v>-5</v>
      </c>
      <c r="U20" s="64">
        <f>SUM(LARGE(D20:T20,1))+SUM(LARGE(D20:T20,2))+SUM(LARGE(D20:T20,3))+SUM(LARGE(D20:T20,4))+SUM(LARGE(D20:T20,5))+SUM(LARGE(D20:T20,6))+SUM(LARGE(D20:T20,7))+SUM(LARGE(D20:T20,8))+SUM(LARGE(D20:T20,9))</f>
        <v>-63</v>
      </c>
      <c r="V20" s="15"/>
      <c r="W20" s="8"/>
      <c r="X20" s="8"/>
      <c r="Y20" s="8"/>
      <c r="Z20" s="8"/>
      <c r="AA20" s="8"/>
    </row>
    <row r="21" spans="1:27" ht="13.5" customHeight="1">
      <c r="A21" s="10"/>
      <c r="B21" s="22" t="s">
        <v>55</v>
      </c>
      <c r="C21" s="23">
        <v>28.1</v>
      </c>
      <c r="D21" s="25"/>
      <c r="E21" s="25"/>
      <c r="F21" s="24">
        <f>I121</f>
        <v>-27</v>
      </c>
      <c r="G21" s="25"/>
      <c r="H21" s="25"/>
      <c r="I21" s="25"/>
      <c r="J21" s="25"/>
      <c r="K21" s="25"/>
      <c r="L21" s="25"/>
      <c r="M21" s="25"/>
      <c r="N21" s="25"/>
      <c r="O21" s="24">
        <f>VLOOKUP(B21,$B$265:$J$281,8,FALSE)</f>
        <v>-12</v>
      </c>
      <c r="P21" s="25"/>
      <c r="Q21" s="25"/>
      <c r="R21" s="25"/>
      <c r="S21" s="25"/>
      <c r="T21" s="25"/>
      <c r="U21" s="26"/>
      <c r="V21" s="15"/>
      <c r="W21" s="8"/>
      <c r="X21" s="8"/>
      <c r="Y21" s="8"/>
      <c r="Z21" s="8"/>
      <c r="AA21" s="8"/>
    </row>
    <row r="22" spans="1:27" ht="13.5" customHeight="1">
      <c r="A22" s="10"/>
      <c r="B22" s="22" t="s">
        <v>56</v>
      </c>
      <c r="C22" s="23">
        <v>20.8</v>
      </c>
      <c r="D22" s="24">
        <f>I78</f>
        <v>-28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>
        <f>VLOOKUP(B22,$B$265:$J$281,8,FALSE)</f>
        <v>-27</v>
      </c>
      <c r="P22" s="25"/>
      <c r="Q22" s="25"/>
      <c r="R22" s="25"/>
      <c r="S22" s="25"/>
      <c r="T22" s="25"/>
      <c r="U22" s="26"/>
      <c r="V22" s="15"/>
      <c r="W22" s="8"/>
      <c r="X22" s="8"/>
      <c r="Y22" s="8"/>
      <c r="Z22" s="8"/>
      <c r="AA22" s="8"/>
    </row>
    <row r="23" spans="1:27" ht="13.5" customHeight="1">
      <c r="A23" s="10"/>
      <c r="B23" s="22" t="s">
        <v>57</v>
      </c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15"/>
      <c r="W23" s="8"/>
      <c r="X23" s="8"/>
      <c r="Y23" s="8"/>
      <c r="Z23" s="8"/>
      <c r="AA23" s="8"/>
    </row>
    <row r="24" spans="1:27" ht="13.5" customHeight="1">
      <c r="A24" s="10"/>
      <c r="B24" s="22" t="s">
        <v>58</v>
      </c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15"/>
      <c r="W24" s="8"/>
      <c r="X24" s="8"/>
      <c r="Y24" s="8"/>
      <c r="Z24" s="8"/>
      <c r="AA24" s="8"/>
    </row>
    <row r="25" spans="1:27" ht="13.5" customHeight="1">
      <c r="A25" s="10"/>
      <c r="B25" s="22" t="s">
        <v>59</v>
      </c>
      <c r="C25" s="23">
        <v>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4">
        <f>VLOOKUP(B25,$B$265:$J$281,8,FALSE)</f>
        <v>-6</v>
      </c>
      <c r="P25" s="25"/>
      <c r="Q25" s="24">
        <f>VLOOKUP(B25,$B$291:$J$302,8,FALSE)</f>
        <v>-16</v>
      </c>
      <c r="R25" s="24">
        <f>VLOOKUP(B25,$B$303:$J$317,8,FALSE)</f>
        <v>-8</v>
      </c>
      <c r="S25" s="24">
        <f>VLOOKUP(B25,$B$318:$J$327,8,FALSE)</f>
        <v>1</v>
      </c>
      <c r="T25" s="24">
        <f>VLOOKUP(B25,$B$328:$J$338,8,FALSE)</f>
        <v>-1</v>
      </c>
      <c r="U25" s="26"/>
      <c r="V25" s="15"/>
      <c r="W25" s="8"/>
      <c r="X25" s="8"/>
      <c r="Y25" s="8"/>
      <c r="Z25" s="8"/>
      <c r="AA25" s="8"/>
    </row>
    <row r="26" spans="1:27" ht="13.5" customHeight="1">
      <c r="A26" s="10"/>
      <c r="B26" s="22" t="s">
        <v>60</v>
      </c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5"/>
      <c r="W26" s="8"/>
      <c r="X26" s="8"/>
      <c r="Y26" s="8"/>
      <c r="Z26" s="8"/>
      <c r="AA26" s="8"/>
    </row>
    <row r="27" spans="1:27" ht="13.5" customHeight="1">
      <c r="A27" s="10"/>
      <c r="B27" s="22" t="s">
        <v>61</v>
      </c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5"/>
      <c r="W27" s="8"/>
      <c r="X27" s="8"/>
      <c r="Y27" s="8"/>
      <c r="Z27" s="8"/>
      <c r="AA27" s="8"/>
    </row>
    <row r="28" spans="1:27" ht="13.5" customHeight="1">
      <c r="A28" s="10"/>
      <c r="B28" s="22" t="s">
        <v>62</v>
      </c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5"/>
      <c r="W28" s="8"/>
      <c r="X28" s="8"/>
      <c r="Y28" s="8"/>
      <c r="Z28" s="8"/>
      <c r="AA28" s="8"/>
    </row>
    <row r="29" spans="1:27" ht="13.5" customHeight="1">
      <c r="A29" s="10"/>
      <c r="B29" s="22" t="s">
        <v>63</v>
      </c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5"/>
      <c r="W29" s="8"/>
      <c r="X29" s="8"/>
      <c r="Y29" s="8"/>
      <c r="Z29" s="8"/>
      <c r="AA29" s="8"/>
    </row>
    <row r="30" spans="1:27" ht="13.5" customHeight="1">
      <c r="A30" s="10"/>
      <c r="B30" s="22" t="s">
        <v>64</v>
      </c>
      <c r="C30" s="23"/>
      <c r="D30" s="25"/>
      <c r="E30" s="25"/>
      <c r="F30" s="24">
        <f>I113</f>
        <v>-18</v>
      </c>
      <c r="G30" s="24">
        <f>I136</f>
        <v>-14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5"/>
      <c r="W30" s="8"/>
      <c r="X30" s="8"/>
      <c r="Y30" s="8"/>
      <c r="Z30" s="8"/>
      <c r="AA30" s="8"/>
    </row>
    <row r="31" spans="1:27" ht="13.5" customHeight="1">
      <c r="A31" s="10"/>
      <c r="B31" s="22" t="s">
        <v>65</v>
      </c>
      <c r="C31" s="23">
        <v>11.3</v>
      </c>
      <c r="D31" s="24">
        <f>I79</f>
        <v>-4</v>
      </c>
      <c r="E31" s="24">
        <f>I94</f>
        <v>-3</v>
      </c>
      <c r="F31" s="25"/>
      <c r="G31" s="25"/>
      <c r="H31" s="25"/>
      <c r="I31" s="24">
        <f>VLOOKUP(B31,$B$159:$J$179,8,FALSE)</f>
        <v>-6</v>
      </c>
      <c r="J31" s="24">
        <f>VLOOKUP(B31,$B$180:$J$197,8,FALSE)</f>
        <v>-9</v>
      </c>
      <c r="K31" s="24">
        <f>VLOOKUP(B31,$B$198:$J$215,8,FALSE)</f>
        <v>-2</v>
      </c>
      <c r="L31" s="25"/>
      <c r="M31" s="24">
        <f>VLOOKUP(B31,$B$232:$J$250,8,FALSE)</f>
        <v>1</v>
      </c>
      <c r="N31" s="25"/>
      <c r="O31" s="25"/>
      <c r="P31" s="25"/>
      <c r="Q31" s="24">
        <f>VLOOKUP(B31,$B$291:$J$302,8,FALSE)</f>
        <v>4</v>
      </c>
      <c r="R31" s="24">
        <f>VLOOKUP(B31,$B$303:$J$317,8,FALSE)</f>
        <v>-4</v>
      </c>
      <c r="S31" s="25"/>
      <c r="T31" s="25"/>
      <c r="U31" s="26"/>
      <c r="V31" s="15"/>
      <c r="W31" s="8"/>
      <c r="X31" s="8"/>
      <c r="Y31" s="8"/>
      <c r="Z31" s="8"/>
      <c r="AA31" s="8"/>
    </row>
    <row r="32" spans="1:27" ht="13.5" customHeight="1">
      <c r="A32" s="10"/>
      <c r="B32" s="22" t="s">
        <v>66</v>
      </c>
      <c r="C32" s="23">
        <v>14.2</v>
      </c>
      <c r="D32" s="24">
        <f>I80</f>
        <v>-40</v>
      </c>
      <c r="E32" s="24">
        <f>I95</f>
        <v>-26</v>
      </c>
      <c r="F32" s="24">
        <f>I112</f>
        <v>-21</v>
      </c>
      <c r="G32" s="24">
        <f>I135</f>
        <v>-23</v>
      </c>
      <c r="H32" s="24">
        <f>VLOOKUP(B32,$B$144:$J$158,8,FALSE)</f>
        <v>-12</v>
      </c>
      <c r="I32" s="24">
        <f>VLOOKUP(B32,$B$159:$J$179,8,FALSE)</f>
        <v>-16</v>
      </c>
      <c r="J32" s="25"/>
      <c r="K32" s="24">
        <f>VLOOKUP(B32,$B$198:$J$215,8,FALSE)</f>
        <v>1</v>
      </c>
      <c r="L32" s="24">
        <f>VLOOKUP(B32,$B$216:$J$231,8,FALSE)</f>
        <v>-16</v>
      </c>
      <c r="M32" s="24">
        <f>VLOOKUP(B32,$B$232:$J$250,8,FALSE)</f>
        <v>-20</v>
      </c>
      <c r="N32" s="24">
        <f>VLOOKUP(B32,$B$251:$J$264,8,FALSE)</f>
        <v>-13</v>
      </c>
      <c r="O32" s="24">
        <f>VLOOKUP(B32,$B$265:$J$281,8,FALSE)</f>
        <v>-4</v>
      </c>
      <c r="P32" s="25"/>
      <c r="Q32" s="25"/>
      <c r="R32" s="25"/>
      <c r="S32" s="25"/>
      <c r="T32" s="25"/>
      <c r="U32" s="64">
        <f>SUM(LARGE(D32:T32,1))+SUM(LARGE(D32:T32,2))+SUM(LARGE(D32:T32,3))+SUM(LARGE(D32:T32,4))+SUM(LARGE(D32:T32,5))+SUM(LARGE(D32:T32,6))+SUM(LARGE(D32:T32,7))+SUM(LARGE(D32:T32,8))+SUM(LARGE(D32:T32,9))</f>
        <v>-124</v>
      </c>
      <c r="V32" s="15"/>
      <c r="W32" s="8"/>
      <c r="X32" s="8"/>
      <c r="Y32" s="8"/>
      <c r="Z32" s="8"/>
      <c r="AA32" s="8"/>
    </row>
    <row r="33" spans="1:27" ht="13.5" customHeight="1">
      <c r="A33" s="10"/>
      <c r="B33" s="22" t="s">
        <v>67</v>
      </c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5"/>
      <c r="W33" s="8"/>
      <c r="X33" s="8"/>
      <c r="Y33" s="8"/>
      <c r="Z33" s="8"/>
      <c r="AA33" s="8"/>
    </row>
    <row r="34" spans="1:27" ht="13.5" customHeight="1">
      <c r="A34" s="10"/>
      <c r="B34" s="22" t="s">
        <v>68</v>
      </c>
      <c r="C34" s="23">
        <v>12.4</v>
      </c>
      <c r="D34" s="25"/>
      <c r="E34" s="25"/>
      <c r="F34" s="25"/>
      <c r="G34" s="25"/>
      <c r="H34" s="25"/>
      <c r="I34" s="25"/>
      <c r="J34" s="25"/>
      <c r="K34" s="24">
        <f>VLOOKUP(B34,$B$198:$J$215,8,FALSE)</f>
        <v>-5</v>
      </c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5"/>
      <c r="W34" s="8"/>
      <c r="X34" s="8"/>
      <c r="Y34" s="8"/>
      <c r="Z34" s="8"/>
      <c r="AA34" s="8"/>
    </row>
    <row r="35" spans="1:27" ht="13.5" customHeight="1">
      <c r="A35" s="10"/>
      <c r="B35" s="22" t="s">
        <v>69</v>
      </c>
      <c r="C35" s="23">
        <v>28.6</v>
      </c>
      <c r="D35" s="25"/>
      <c r="E35" s="25"/>
      <c r="F35" s="24">
        <f>I120</f>
        <v>-28</v>
      </c>
      <c r="G35" s="24">
        <f>I141</f>
        <v>-34</v>
      </c>
      <c r="H35" s="24">
        <f>VLOOKUP(B35,$B$144:$J$158,8,FALSE)</f>
        <v>-22</v>
      </c>
      <c r="I35" s="24">
        <f>VLOOKUP(B35,$B$159:$J$179,8,FALSE)</f>
        <v>-26</v>
      </c>
      <c r="J35" s="24">
        <f>VLOOKUP(B35,$B$180:$J$197,8,FALSE)</f>
        <v>-23</v>
      </c>
      <c r="K35" s="24">
        <f>VLOOKUP(B35,$B$198:$J$215,8,FALSE)</f>
        <v>-45</v>
      </c>
      <c r="L35" s="24">
        <f>VLOOKUP(B35,$B$216:$J$231,8,FALSE)</f>
        <v>-60</v>
      </c>
      <c r="M35" s="25"/>
      <c r="N35" s="25"/>
      <c r="O35" s="25"/>
      <c r="P35" s="25"/>
      <c r="Q35" s="25"/>
      <c r="R35" s="25"/>
      <c r="S35" s="25"/>
      <c r="T35" s="25"/>
      <c r="U35" s="26"/>
      <c r="V35" s="15"/>
      <c r="W35" s="8"/>
      <c r="X35" s="8"/>
      <c r="Y35" s="8"/>
      <c r="Z35" s="8"/>
      <c r="AA35" s="8"/>
    </row>
    <row r="36" spans="1:27" ht="13.5" customHeight="1">
      <c r="A36" s="10"/>
      <c r="B36" s="22" t="s">
        <v>128</v>
      </c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15"/>
      <c r="W36" s="8"/>
      <c r="X36" s="8"/>
      <c r="Y36" s="8"/>
      <c r="Z36" s="8"/>
      <c r="AA36" s="8"/>
    </row>
    <row r="37" spans="1:27" ht="13.5" customHeight="1">
      <c r="A37" s="10"/>
      <c r="B37" s="22" t="s">
        <v>71</v>
      </c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15"/>
      <c r="W37" s="8"/>
      <c r="X37" s="8"/>
      <c r="Y37" s="8"/>
      <c r="Z37" s="8"/>
      <c r="AA37" s="8"/>
    </row>
    <row r="38" spans="1:27" ht="13.5" customHeight="1">
      <c r="A38" s="10"/>
      <c r="B38" s="22" t="s">
        <v>72</v>
      </c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5"/>
      <c r="W38" s="8"/>
      <c r="X38" s="8"/>
      <c r="Y38" s="8"/>
      <c r="Z38" s="8"/>
      <c r="AA38" s="8"/>
    </row>
    <row r="39" spans="1:27" ht="13.5" customHeight="1">
      <c r="A39" s="10"/>
      <c r="B39" s="22" t="s">
        <v>73</v>
      </c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5"/>
      <c r="W39" s="8"/>
      <c r="X39" s="8"/>
      <c r="Y39" s="8"/>
      <c r="Z39" s="8"/>
      <c r="AA39" s="8"/>
    </row>
    <row r="40" spans="1:27" ht="13.5" customHeight="1">
      <c r="A40" s="10"/>
      <c r="B40" s="22" t="s">
        <v>74</v>
      </c>
      <c r="C40" s="2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5"/>
      <c r="W40" s="8"/>
      <c r="X40" s="8"/>
      <c r="Y40" s="8"/>
      <c r="Z40" s="8"/>
      <c r="AA40" s="8"/>
    </row>
    <row r="41" spans="1:27" ht="13.5" customHeight="1">
      <c r="A41" s="10"/>
      <c r="B41" s="22" t="s">
        <v>129</v>
      </c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5"/>
      <c r="W41" s="8"/>
      <c r="X41" s="8"/>
      <c r="Y41" s="8"/>
      <c r="Z41" s="8"/>
      <c r="AA41" s="8"/>
    </row>
    <row r="42" spans="1:27" ht="13.5" customHeight="1">
      <c r="A42" s="10"/>
      <c r="B42" s="22" t="s">
        <v>130</v>
      </c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5"/>
      <c r="W42" s="8"/>
      <c r="X42" s="8"/>
      <c r="Y42" s="8"/>
      <c r="Z42" s="8"/>
      <c r="AA42" s="8"/>
    </row>
    <row r="43" spans="1:27" ht="13.5" customHeight="1">
      <c r="A43" s="10"/>
      <c r="B43" s="22" t="s">
        <v>77</v>
      </c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5"/>
      <c r="W43" s="8"/>
      <c r="X43" s="8"/>
      <c r="Y43" s="8"/>
      <c r="Z43" s="8"/>
      <c r="AA43" s="8"/>
    </row>
    <row r="44" spans="1:27" ht="13.5" customHeight="1">
      <c r="A44" s="10"/>
      <c r="B44" s="22" t="s">
        <v>78</v>
      </c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5"/>
      <c r="W44" s="8"/>
      <c r="X44" s="8"/>
      <c r="Y44" s="8"/>
      <c r="Z44" s="8"/>
      <c r="AA44" s="8"/>
    </row>
    <row r="45" spans="1:27" ht="13.5" customHeight="1">
      <c r="A45" s="10"/>
      <c r="B45" s="22" t="s">
        <v>79</v>
      </c>
      <c r="C45" s="23">
        <v>20.6</v>
      </c>
      <c r="D45" s="25"/>
      <c r="E45" s="25"/>
      <c r="F45" s="25"/>
      <c r="G45" s="25"/>
      <c r="H45" s="25"/>
      <c r="I45" s="25"/>
      <c r="J45" s="25"/>
      <c r="K45" s="24">
        <f>VLOOKUP(B45,$B$198:$J$215,8,FALSE)</f>
        <v>-1</v>
      </c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5"/>
      <c r="W45" s="8"/>
      <c r="X45" s="8"/>
      <c r="Y45" s="8"/>
      <c r="Z45" s="8"/>
      <c r="AA45" s="8"/>
    </row>
    <row r="46" spans="1:27" ht="13.5" customHeight="1">
      <c r="A46" s="10"/>
      <c r="B46" s="22" t="s">
        <v>80</v>
      </c>
      <c r="C46" s="23">
        <v>16.9</v>
      </c>
      <c r="D46" s="25"/>
      <c r="E46" s="25"/>
      <c r="F46" s="25"/>
      <c r="G46" s="25"/>
      <c r="H46" s="25"/>
      <c r="I46" s="25"/>
      <c r="J46" s="25"/>
      <c r="K46" s="24">
        <f>VLOOKUP(B46,$B$198:$J$215,8,FALSE)</f>
        <v>-5</v>
      </c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5"/>
      <c r="W46" s="8"/>
      <c r="X46" s="8"/>
      <c r="Y46" s="8"/>
      <c r="Z46" s="8"/>
      <c r="AA46" s="8"/>
    </row>
    <row r="47" spans="1:27" ht="13.5" customHeight="1">
      <c r="A47" s="10"/>
      <c r="B47" s="22" t="s">
        <v>81</v>
      </c>
      <c r="C47" s="23">
        <v>20.8</v>
      </c>
      <c r="D47" s="24">
        <f>I81</f>
        <v>-24</v>
      </c>
      <c r="E47" s="24">
        <f>I96</f>
        <v>-7</v>
      </c>
      <c r="F47" s="25"/>
      <c r="G47" s="25"/>
      <c r="H47" s="24">
        <f>VLOOKUP(B47,$B$144:$J$158,8,FALSE)</f>
        <v>-2</v>
      </c>
      <c r="I47" s="24">
        <f>VLOOKUP(B47,$B$159:$J$179,8,FALSE)</f>
        <v>-19</v>
      </c>
      <c r="J47" s="24">
        <f>VLOOKUP(B47,$B$180:$J$197,8,FALSE)</f>
        <v>-17</v>
      </c>
      <c r="K47" s="24">
        <f>VLOOKUP(B47,$B$198:$J$215,8,FALSE)</f>
        <v>-15</v>
      </c>
      <c r="L47" s="25"/>
      <c r="M47" s="24">
        <f>VLOOKUP(B47,$B$232:$J$250,8,FALSE)</f>
        <v>-3</v>
      </c>
      <c r="N47" s="24">
        <f>VLOOKUP(B47,$B$251:$J$264,8,FALSE)</f>
        <v>-6</v>
      </c>
      <c r="O47" s="24">
        <f>VLOOKUP(B47,$B$265:$J$281,8,FALSE)</f>
        <v>-4</v>
      </c>
      <c r="P47" s="25"/>
      <c r="Q47" s="25"/>
      <c r="R47" s="25"/>
      <c r="S47" s="25"/>
      <c r="T47" s="25"/>
      <c r="U47" s="64">
        <f>SUM(LARGE(D47:T47,1))+SUM(LARGE(D47:T47,2))+SUM(LARGE(D47:T47,3))+SUM(LARGE(D47:T47,4))+SUM(LARGE(D47:T47,5))+SUM(LARGE(D47:T47,6))+SUM(LARGE(D47:T47,7))+SUM(LARGE(D47:T47,8))+SUM(LARGE(D47:T47,9))</f>
        <v>-97</v>
      </c>
      <c r="V47" s="15"/>
      <c r="W47" s="8"/>
      <c r="X47" s="8"/>
      <c r="Y47" s="8"/>
      <c r="Z47" s="8"/>
      <c r="AA47" s="8"/>
    </row>
    <row r="48" spans="1:27" ht="13.5" customHeight="1">
      <c r="A48" s="10"/>
      <c r="B48" s="22" t="s">
        <v>82</v>
      </c>
      <c r="C48" s="23">
        <v>18.8</v>
      </c>
      <c r="D48" s="24">
        <f>I82</f>
        <v>-8</v>
      </c>
      <c r="E48" s="25"/>
      <c r="F48" s="25"/>
      <c r="G48" s="25"/>
      <c r="H48" s="25"/>
      <c r="I48" s="24">
        <f>VLOOKUP(B48,$B$159:$J$179,8,FALSE)</f>
        <v>-19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5"/>
      <c r="W48" s="8"/>
      <c r="X48" s="8"/>
      <c r="Y48" s="8"/>
      <c r="Z48" s="8"/>
      <c r="AA48" s="8"/>
    </row>
    <row r="49" spans="1:27" ht="13.5" customHeight="1">
      <c r="A49" s="10"/>
      <c r="B49" s="22" t="s">
        <v>83</v>
      </c>
      <c r="C49" s="23">
        <v>4.2</v>
      </c>
      <c r="D49" s="25"/>
      <c r="E49" s="24">
        <f>I98</f>
        <v>-1</v>
      </c>
      <c r="F49" s="24">
        <f>I115</f>
        <v>-3</v>
      </c>
      <c r="G49" s="24">
        <f>I138</f>
        <v>-4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5"/>
      <c r="W49" s="8"/>
      <c r="X49" s="8"/>
      <c r="Y49" s="8"/>
      <c r="Z49" s="8"/>
      <c r="AA49" s="8"/>
    </row>
    <row r="50" spans="1:27" ht="13.5" customHeight="1">
      <c r="A50" s="10"/>
      <c r="B50" s="22" t="s">
        <v>84</v>
      </c>
      <c r="C50" s="23">
        <v>12.9</v>
      </c>
      <c r="D50" s="25"/>
      <c r="E50" s="22" t="str">
        <f>I99</f>
        <v>N/A</v>
      </c>
      <c r="F50" s="24">
        <f>I116</f>
        <v>-9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5"/>
      <c r="W50" s="8"/>
      <c r="X50" s="8"/>
      <c r="Y50" s="8"/>
      <c r="Z50" s="8"/>
      <c r="AA50" s="8"/>
    </row>
    <row r="51" spans="1:27" ht="13.5" customHeight="1">
      <c r="A51" s="10"/>
      <c r="B51" s="22" t="s">
        <v>85</v>
      </c>
      <c r="C51" s="23">
        <v>12.3</v>
      </c>
      <c r="D51" s="25"/>
      <c r="E51" s="24">
        <f>I100</f>
        <v>-18</v>
      </c>
      <c r="F51" s="24">
        <f>I117</f>
        <v>-11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15"/>
      <c r="W51" s="8"/>
      <c r="X51" s="8"/>
      <c r="Y51" s="8"/>
      <c r="Z51" s="8"/>
      <c r="AA51" s="8"/>
    </row>
    <row r="52" spans="1:27" ht="13.5" customHeight="1">
      <c r="A52" s="10"/>
      <c r="B52" s="22" t="s">
        <v>86</v>
      </c>
      <c r="C52" s="23">
        <v>6.9</v>
      </c>
      <c r="D52" s="25"/>
      <c r="E52" s="24">
        <f>I97</f>
        <v>-10</v>
      </c>
      <c r="F52" s="24">
        <f>I114</f>
        <v>4</v>
      </c>
      <c r="G52" s="24">
        <f>I137</f>
        <v>6</v>
      </c>
      <c r="H52" s="24">
        <f>VLOOKUP(B52,$B$144:$J$158,8,FALSE)</f>
        <v>0</v>
      </c>
      <c r="I52" s="24">
        <f>VLOOKUP(B52,$B$159:$J$179,8,FALSE)</f>
        <v>1</v>
      </c>
      <c r="J52" s="24">
        <f>VLOOKUP(B52,$B$180:$J$197,8,FALSE)</f>
        <v>-1</v>
      </c>
      <c r="K52" s="24">
        <f>VLOOKUP(B52,$B$198:$J$215,8,FALSE)</f>
        <v>7</v>
      </c>
      <c r="L52" s="24">
        <f>VLOOKUP(B52,$B$216:$J$231,8,FALSE)</f>
        <v>-1</v>
      </c>
      <c r="M52" s="24">
        <f>VLOOKUP(B52,$B$232:$J$250,8,FALSE)</f>
        <v>3</v>
      </c>
      <c r="N52" s="24">
        <f>VLOOKUP(B52,$B$251:$J$264,8,FALSE)</f>
        <v>5</v>
      </c>
      <c r="O52" s="24">
        <f>VLOOKUP(B52,$B$265:$J$281,8,FALSE)</f>
        <v>4</v>
      </c>
      <c r="P52" s="24">
        <f>VLOOKUP(B52,$B$282:$J$290,8,FALSE)</f>
        <v>1</v>
      </c>
      <c r="Q52" s="24">
        <f>VLOOKUP(B52,$B$291:$J$302,8,FALSE)</f>
        <v>-6</v>
      </c>
      <c r="R52" s="24">
        <f>VLOOKUP(B52,$B$303:$J$317,8,FALSE)</f>
        <v>-5</v>
      </c>
      <c r="S52" s="24">
        <f>VLOOKUP(B52,$B$318:$J$327,8,FALSE)</f>
        <v>0</v>
      </c>
      <c r="T52" s="24">
        <f>VLOOKUP(B52,$B$328:$J$338,8,FALSE)</f>
        <v>-1</v>
      </c>
      <c r="U52" s="64">
        <f>SUM(LARGE(D52:T52,1))+SUM(LARGE(D52:T52,2))+SUM(LARGE(D52:T52,3))+SUM(LARGE(D52:T52,4))+SUM(LARGE(D52:T52,5))+SUM(LARGE(D52:T52,6))+SUM(LARGE(D52:T52,7))+SUM(LARGE(D52:T52,8))+SUM(LARGE(D52:T52,9))</f>
        <v>31</v>
      </c>
      <c r="V52" s="15"/>
      <c r="W52" s="8"/>
      <c r="X52" s="8"/>
      <c r="Y52" s="8"/>
      <c r="Z52" s="8"/>
      <c r="AA52" s="8"/>
    </row>
    <row r="53" spans="1:27" ht="13.5" customHeight="1">
      <c r="A53" s="10"/>
      <c r="B53" s="22" t="s">
        <v>87</v>
      </c>
      <c r="C53" s="23">
        <v>11.5</v>
      </c>
      <c r="D53" s="25"/>
      <c r="E53" s="25"/>
      <c r="F53" s="24">
        <f>I119</f>
        <v>-13</v>
      </c>
      <c r="G53" s="24">
        <f>I140</f>
        <v>-4</v>
      </c>
      <c r="H53" s="25"/>
      <c r="I53" s="25"/>
      <c r="J53" s="25"/>
      <c r="K53" s="24">
        <f>VLOOKUP(B53,$B$198:$J$215,8,FALSE)</f>
        <v>0</v>
      </c>
      <c r="L53" s="24">
        <f>VLOOKUP(B53,$B$216:$J$231,8,FALSE)</f>
        <v>-10</v>
      </c>
      <c r="M53" s="24">
        <f>VLOOKUP(B53,$B$232:$J$250,8,FALSE)</f>
        <v>-17</v>
      </c>
      <c r="N53" s="24">
        <f>VLOOKUP(B53,$B$251:$J$264,8,FALSE)</f>
        <v>-4</v>
      </c>
      <c r="O53" s="25"/>
      <c r="P53" s="25"/>
      <c r="Q53" s="25"/>
      <c r="R53" s="25"/>
      <c r="S53" s="25"/>
      <c r="T53" s="25"/>
      <c r="U53" s="26"/>
      <c r="V53" s="15"/>
      <c r="W53" s="8"/>
      <c r="X53" s="8"/>
      <c r="Y53" s="8"/>
      <c r="Z53" s="8"/>
      <c r="AA53" s="8"/>
    </row>
    <row r="54" spans="1:27" ht="13.5" customHeight="1">
      <c r="A54" s="10"/>
      <c r="B54" s="22" t="s">
        <v>88</v>
      </c>
      <c r="C54" s="23">
        <v>43</v>
      </c>
      <c r="D54" s="25"/>
      <c r="E54" s="25"/>
      <c r="F54" s="24">
        <f>I123</f>
        <v>-34</v>
      </c>
      <c r="G54" s="25"/>
      <c r="H54" s="25"/>
      <c r="I54" s="25"/>
      <c r="J54" s="24">
        <f>VLOOKUP(B54,$B$180:$J$197,8,FALSE)</f>
        <v>-42</v>
      </c>
      <c r="K54" s="25"/>
      <c r="L54" s="25"/>
      <c r="M54" s="24">
        <f>VLOOKUP(B54,$B$232:$J$250,8,FALSE)</f>
        <v>-12</v>
      </c>
      <c r="N54" s="25"/>
      <c r="O54" s="25"/>
      <c r="P54" s="25"/>
      <c r="Q54" s="25"/>
      <c r="R54" s="25"/>
      <c r="S54" s="25"/>
      <c r="T54" s="25"/>
      <c r="U54" s="26"/>
      <c r="V54" s="15"/>
      <c r="W54" s="8"/>
      <c r="X54" s="8"/>
      <c r="Y54" s="8"/>
      <c r="Z54" s="8"/>
      <c r="AA54" s="8"/>
    </row>
    <row r="55" spans="1:27" ht="13.5" customHeight="1">
      <c r="A55" s="10"/>
      <c r="B55" s="22" t="s">
        <v>89</v>
      </c>
      <c r="C55" s="23">
        <v>35.2</v>
      </c>
      <c r="D55" s="25"/>
      <c r="E55" s="25"/>
      <c r="F55" s="24">
        <f>I124</f>
        <v>-32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5"/>
      <c r="W55" s="8"/>
      <c r="X55" s="8"/>
      <c r="Y55" s="8"/>
      <c r="Z55" s="8"/>
      <c r="AA55" s="8"/>
    </row>
    <row r="56" spans="1:27" ht="13.5" customHeight="1">
      <c r="A56" s="10"/>
      <c r="B56" s="22" t="s">
        <v>90</v>
      </c>
      <c r="C56" s="23">
        <v>25.5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5"/>
      <c r="W56" s="8"/>
      <c r="X56" s="8"/>
      <c r="Y56" s="8"/>
      <c r="Z56" s="8"/>
      <c r="AA56" s="8"/>
    </row>
    <row r="57" spans="1:27" ht="13.5" customHeight="1">
      <c r="A57" s="10"/>
      <c r="B57" s="22" t="s">
        <v>91</v>
      </c>
      <c r="C57" s="23">
        <v>20.2</v>
      </c>
      <c r="D57" s="25"/>
      <c r="E57" s="25"/>
      <c r="F57" s="25"/>
      <c r="G57" s="25"/>
      <c r="H57" s="25"/>
      <c r="I57" s="24">
        <f>VLOOKUP(B57,$B$159:$J$179,8,FALSE)</f>
        <v>-20</v>
      </c>
      <c r="J57" s="25"/>
      <c r="K57" s="25"/>
      <c r="L57" s="25"/>
      <c r="M57" s="24">
        <f>VLOOKUP(B57,$B$232:$J$250,8,FALSE)</f>
        <v>-21</v>
      </c>
      <c r="N57" s="25"/>
      <c r="O57" s="25"/>
      <c r="P57" s="25"/>
      <c r="Q57" s="25"/>
      <c r="R57" s="25"/>
      <c r="S57" s="25"/>
      <c r="T57" s="25"/>
      <c r="U57" s="26"/>
      <c r="V57" s="15"/>
      <c r="W57" s="8"/>
      <c r="X57" s="8"/>
      <c r="Y57" s="8"/>
      <c r="Z57" s="8"/>
      <c r="AA57" s="8"/>
    </row>
    <row r="58" spans="1:27" ht="13.5" customHeight="1">
      <c r="A58" s="10"/>
      <c r="B58" s="22" t="s">
        <v>92</v>
      </c>
      <c r="C58" s="23">
        <v>20.5</v>
      </c>
      <c r="D58" s="25"/>
      <c r="E58" s="25"/>
      <c r="F58" s="25"/>
      <c r="G58" s="25"/>
      <c r="H58" s="25"/>
      <c r="I58" s="25"/>
      <c r="J58" s="25"/>
      <c r="K58" s="25"/>
      <c r="L58" s="24">
        <f>VLOOKUP(B58,$B$216:$J$231,8,FALSE)</f>
        <v>-18</v>
      </c>
      <c r="M58" s="25"/>
      <c r="N58" s="25"/>
      <c r="O58" s="25"/>
      <c r="P58" s="25"/>
      <c r="Q58" s="25"/>
      <c r="R58" s="25"/>
      <c r="S58" s="25"/>
      <c r="T58" s="25"/>
      <c r="U58" s="26"/>
      <c r="V58" s="15"/>
      <c r="W58" s="8"/>
      <c r="X58" s="8"/>
      <c r="Y58" s="8"/>
      <c r="Z58" s="8"/>
      <c r="AA58" s="8"/>
    </row>
    <row r="59" spans="1:27" ht="13.5" customHeight="1">
      <c r="A59" s="10"/>
      <c r="B59" s="22" t="s">
        <v>93</v>
      </c>
      <c r="C59" s="23">
        <v>16.4</v>
      </c>
      <c r="D59" s="25"/>
      <c r="E59" s="25"/>
      <c r="F59" s="25"/>
      <c r="G59" s="25"/>
      <c r="H59" s="25"/>
      <c r="I59" s="25"/>
      <c r="J59" s="25"/>
      <c r="K59" s="25"/>
      <c r="L59" s="24">
        <f>VLOOKUP(B59,$B$216:$J$231,8,FALSE)</f>
        <v>-39</v>
      </c>
      <c r="M59" s="25"/>
      <c r="N59" s="25"/>
      <c r="O59" s="25"/>
      <c r="P59" s="25"/>
      <c r="Q59" s="25"/>
      <c r="R59" s="25"/>
      <c r="S59" s="25"/>
      <c r="T59" s="25"/>
      <c r="U59" s="26"/>
      <c r="V59" s="15"/>
      <c r="W59" s="8"/>
      <c r="X59" s="8"/>
      <c r="Y59" s="8"/>
      <c r="Z59" s="8"/>
      <c r="AA59" s="8"/>
    </row>
    <row r="60" spans="1:27" ht="13.5" customHeight="1">
      <c r="A60" s="10"/>
      <c r="B60" s="22" t="s">
        <v>94</v>
      </c>
      <c r="C60" s="23">
        <v>22</v>
      </c>
      <c r="D60" s="25"/>
      <c r="E60" s="25"/>
      <c r="F60" s="25"/>
      <c r="G60" s="25"/>
      <c r="H60" s="25"/>
      <c r="I60" s="25"/>
      <c r="J60" s="25"/>
      <c r="K60" s="25"/>
      <c r="L60" s="24">
        <f>VLOOKUP(B60,$B$216:$J$231,8,FALSE)</f>
        <v>-26</v>
      </c>
      <c r="M60" s="25"/>
      <c r="N60" s="25"/>
      <c r="O60" s="25"/>
      <c r="P60" s="25"/>
      <c r="Q60" s="25"/>
      <c r="R60" s="25"/>
      <c r="S60" s="25"/>
      <c r="T60" s="25"/>
      <c r="U60" s="26"/>
      <c r="V60" s="15"/>
      <c r="W60" s="8"/>
      <c r="X60" s="8"/>
      <c r="Y60" s="8"/>
      <c r="Z60" s="8"/>
      <c r="AA60" s="8"/>
    </row>
    <row r="61" spans="1:27" ht="13.5" customHeight="1">
      <c r="A61" s="10"/>
      <c r="B61" s="22" t="s">
        <v>95</v>
      </c>
      <c r="C61" s="23">
        <v>10.5</v>
      </c>
      <c r="D61" s="25"/>
      <c r="E61" s="25"/>
      <c r="F61" s="25"/>
      <c r="G61" s="25"/>
      <c r="H61" s="25"/>
      <c r="I61" s="22" t="str">
        <f>VLOOKUP(B61,$B$159:$J$179,8,FALSE)</f>
        <v>N/A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5"/>
      <c r="W61" s="8"/>
      <c r="X61" s="8"/>
      <c r="Y61" s="8"/>
      <c r="Z61" s="8"/>
      <c r="AA61" s="8"/>
    </row>
    <row r="62" spans="1:27" ht="13.5" customHeight="1">
      <c r="A62" s="10"/>
      <c r="B62" s="22" t="s">
        <v>96</v>
      </c>
      <c r="C62" s="23">
        <v>22.8</v>
      </c>
      <c r="D62" s="25"/>
      <c r="E62" s="25"/>
      <c r="F62" s="25"/>
      <c r="G62" s="25"/>
      <c r="H62" s="25"/>
      <c r="I62" s="25"/>
      <c r="J62" s="24">
        <f>VLOOKUP(B62,$B$180:$J$197,8,FALSE)</f>
        <v>-39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5"/>
      <c r="W62" s="8"/>
      <c r="X62" s="8"/>
      <c r="Y62" s="8"/>
      <c r="Z62" s="8"/>
      <c r="AA62" s="8"/>
    </row>
    <row r="63" spans="1:27" ht="13.5" customHeight="1">
      <c r="A63" s="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8"/>
      <c r="W63" s="8"/>
      <c r="X63" s="8"/>
      <c r="Y63" s="8"/>
      <c r="Z63" s="8"/>
      <c r="AA63" s="8"/>
    </row>
    <row r="64" spans="1:27" ht="13.5" customHeight="1">
      <c r="A64" s="30" t="s">
        <v>111</v>
      </c>
      <c r="B64" s="9"/>
      <c r="C64" s="9"/>
      <c r="D64" s="9"/>
      <c r="E64" s="9"/>
      <c r="F64" s="9"/>
      <c r="G64" s="9"/>
      <c r="H64" s="9"/>
      <c r="I64" s="9"/>
      <c r="J64" s="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3.5" customHeight="1">
      <c r="A65" s="10"/>
      <c r="B65" s="22" t="s">
        <v>112</v>
      </c>
      <c r="C65" s="22" t="s">
        <v>113</v>
      </c>
      <c r="D65" s="22" t="s">
        <v>114</v>
      </c>
      <c r="E65" s="22" t="s">
        <v>9</v>
      </c>
      <c r="F65" s="22" t="s">
        <v>115</v>
      </c>
      <c r="G65" s="22" t="s">
        <v>116</v>
      </c>
      <c r="H65" s="22" t="s">
        <v>117</v>
      </c>
      <c r="I65" s="22" t="s">
        <v>118</v>
      </c>
      <c r="J65" s="22" t="s">
        <v>119</v>
      </c>
      <c r="K65" s="15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3.5" customHeight="1">
      <c r="A66" s="10"/>
      <c r="B66" s="31" t="s">
        <v>38</v>
      </c>
      <c r="C66" s="32">
        <v>44521</v>
      </c>
      <c r="D66" s="33" t="s">
        <v>17</v>
      </c>
      <c r="E66" s="34">
        <f aca="true" t="shared" si="8" ref="E66:E71">ROUND(C5/2,1)</f>
        <v>5</v>
      </c>
      <c r="F66" s="35">
        <v>80</v>
      </c>
      <c r="G66" s="35">
        <v>72</v>
      </c>
      <c r="H66" s="34">
        <f aca="true" t="shared" si="9" ref="H66:H98">F66-ROUND(E66,0)</f>
        <v>75</v>
      </c>
      <c r="I66" s="34">
        <f aca="true" t="shared" si="10" ref="I66:I98">G66-H66</f>
        <v>-3</v>
      </c>
      <c r="J66" s="36">
        <f aca="true" t="shared" si="11" ref="J66:J98">IF(I66&gt;0,E66-I66*0.2,IF(I66&lt;-3,E66+0.1,E66))</f>
        <v>5</v>
      </c>
      <c r="K66" s="15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3.5" customHeight="1">
      <c r="A67" s="10"/>
      <c r="B67" s="37" t="s">
        <v>39</v>
      </c>
      <c r="C67" s="38">
        <v>44521</v>
      </c>
      <c r="D67" s="30" t="s">
        <v>17</v>
      </c>
      <c r="E67" s="40">
        <f t="shared" si="8"/>
        <v>3.2</v>
      </c>
      <c r="F67" s="40">
        <v>73</v>
      </c>
      <c r="G67" s="40">
        <v>72</v>
      </c>
      <c r="H67" s="40">
        <f t="shared" si="9"/>
        <v>70</v>
      </c>
      <c r="I67" s="40">
        <f t="shared" si="10"/>
        <v>2</v>
      </c>
      <c r="J67" s="41">
        <f t="shared" si="11"/>
        <v>2.8000000000000003</v>
      </c>
      <c r="K67" s="15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3.5" customHeight="1">
      <c r="A68" s="10"/>
      <c r="B68" s="37" t="s">
        <v>40</v>
      </c>
      <c r="C68" s="38">
        <v>44521</v>
      </c>
      <c r="D68" s="30" t="s">
        <v>17</v>
      </c>
      <c r="E68" s="40">
        <f t="shared" si="8"/>
        <v>2.3</v>
      </c>
      <c r="F68" s="40">
        <v>71</v>
      </c>
      <c r="G68" s="40">
        <v>72</v>
      </c>
      <c r="H68" s="40">
        <f t="shared" si="9"/>
        <v>69</v>
      </c>
      <c r="I68" s="40">
        <f t="shared" si="10"/>
        <v>3</v>
      </c>
      <c r="J68" s="41">
        <f t="shared" si="11"/>
        <v>1.6999999999999997</v>
      </c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3.5" customHeight="1">
      <c r="A69" s="10"/>
      <c r="B69" s="37" t="s">
        <v>41</v>
      </c>
      <c r="C69" s="38">
        <v>44521</v>
      </c>
      <c r="D69" s="30" t="s">
        <v>17</v>
      </c>
      <c r="E69" s="40">
        <f t="shared" si="8"/>
        <v>4.2</v>
      </c>
      <c r="F69" s="40">
        <v>69</v>
      </c>
      <c r="G69" s="40">
        <v>72</v>
      </c>
      <c r="H69" s="40">
        <f t="shared" si="9"/>
        <v>65</v>
      </c>
      <c r="I69" s="40">
        <f t="shared" si="10"/>
        <v>7</v>
      </c>
      <c r="J69" s="41">
        <f t="shared" si="11"/>
        <v>2.8</v>
      </c>
      <c r="K69" s="15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3.5" customHeight="1">
      <c r="A70" s="10"/>
      <c r="B70" s="37" t="s">
        <v>42</v>
      </c>
      <c r="C70" s="38">
        <v>44521</v>
      </c>
      <c r="D70" s="30" t="s">
        <v>17</v>
      </c>
      <c r="E70" s="40">
        <f t="shared" si="8"/>
        <v>9.6</v>
      </c>
      <c r="F70" s="40">
        <v>80</v>
      </c>
      <c r="G70" s="40">
        <v>72</v>
      </c>
      <c r="H70" s="40">
        <f t="shared" si="9"/>
        <v>70</v>
      </c>
      <c r="I70" s="40">
        <f t="shared" si="10"/>
        <v>2</v>
      </c>
      <c r="J70" s="41">
        <f t="shared" si="11"/>
        <v>9.2</v>
      </c>
      <c r="K70" s="15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3.5" customHeight="1">
      <c r="A71" s="10"/>
      <c r="B71" s="37" t="s">
        <v>43</v>
      </c>
      <c r="C71" s="38">
        <v>44521</v>
      </c>
      <c r="D71" s="30" t="s">
        <v>17</v>
      </c>
      <c r="E71" s="40">
        <f t="shared" si="8"/>
        <v>6.8</v>
      </c>
      <c r="F71" s="40">
        <v>73</v>
      </c>
      <c r="G71" s="40">
        <v>72</v>
      </c>
      <c r="H71" s="40">
        <f t="shared" si="9"/>
        <v>66</v>
      </c>
      <c r="I71" s="40">
        <f t="shared" si="10"/>
        <v>6</v>
      </c>
      <c r="J71" s="41">
        <f t="shared" si="11"/>
        <v>5.6</v>
      </c>
      <c r="K71" s="15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 customHeight="1">
      <c r="A72" s="10"/>
      <c r="B72" s="37" t="s">
        <v>46</v>
      </c>
      <c r="C72" s="38">
        <v>44521</v>
      </c>
      <c r="D72" s="30" t="s">
        <v>17</v>
      </c>
      <c r="E72" s="40">
        <f>ROUND(C13/2,1)</f>
        <v>7.9</v>
      </c>
      <c r="F72" s="40">
        <v>94</v>
      </c>
      <c r="G72" s="40">
        <v>72</v>
      </c>
      <c r="H72" s="40">
        <f t="shared" si="9"/>
        <v>86</v>
      </c>
      <c r="I72" s="40">
        <f t="shared" si="10"/>
        <v>-14</v>
      </c>
      <c r="J72" s="41">
        <f t="shared" si="11"/>
        <v>8</v>
      </c>
      <c r="K72" s="15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 customHeight="1">
      <c r="A73" s="10"/>
      <c r="B73" s="37" t="s">
        <v>49</v>
      </c>
      <c r="C73" s="38">
        <v>44521</v>
      </c>
      <c r="D73" s="30" t="s">
        <v>17</v>
      </c>
      <c r="E73" s="40">
        <f>ROUND(C15/2,1)</f>
        <v>6.1</v>
      </c>
      <c r="F73" s="40">
        <v>80</v>
      </c>
      <c r="G73" s="40">
        <v>72</v>
      </c>
      <c r="H73" s="40">
        <f t="shared" si="9"/>
        <v>74</v>
      </c>
      <c r="I73" s="40">
        <f t="shared" si="10"/>
        <v>-2</v>
      </c>
      <c r="J73" s="41">
        <f t="shared" si="11"/>
        <v>6.1</v>
      </c>
      <c r="K73" s="15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 customHeight="1">
      <c r="A74" s="10"/>
      <c r="B74" s="37" t="s">
        <v>50</v>
      </c>
      <c r="C74" s="38">
        <v>44521</v>
      </c>
      <c r="D74" s="30" t="s">
        <v>17</v>
      </c>
      <c r="E74" s="40">
        <f>ROUND(C16/2,1)</f>
        <v>8.5</v>
      </c>
      <c r="F74" s="40">
        <v>89</v>
      </c>
      <c r="G74" s="40">
        <v>72</v>
      </c>
      <c r="H74" s="40">
        <f t="shared" si="9"/>
        <v>80</v>
      </c>
      <c r="I74" s="40">
        <f t="shared" si="10"/>
        <v>-8</v>
      </c>
      <c r="J74" s="41">
        <f t="shared" si="11"/>
        <v>8.6</v>
      </c>
      <c r="K74" s="15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.5" customHeight="1">
      <c r="A75" s="10"/>
      <c r="B75" s="37" t="s">
        <v>51</v>
      </c>
      <c r="C75" s="38">
        <v>44521</v>
      </c>
      <c r="D75" s="30" t="s">
        <v>17</v>
      </c>
      <c r="E75" s="40">
        <f>ROUND(C17/2,1)</f>
        <v>10.7</v>
      </c>
      <c r="F75" s="40">
        <v>112</v>
      </c>
      <c r="G75" s="40">
        <v>72</v>
      </c>
      <c r="H75" s="40">
        <f t="shared" si="9"/>
        <v>101</v>
      </c>
      <c r="I75" s="40">
        <f t="shared" si="10"/>
        <v>-29</v>
      </c>
      <c r="J75" s="41">
        <f t="shared" si="11"/>
        <v>10.799999999999999</v>
      </c>
      <c r="K75" s="15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3.5" customHeight="1">
      <c r="A76" s="10"/>
      <c r="B76" s="37" t="s">
        <v>52</v>
      </c>
      <c r="C76" s="38">
        <v>44521</v>
      </c>
      <c r="D76" s="30" t="s">
        <v>17</v>
      </c>
      <c r="E76" s="40">
        <f>ROUND(C18/2,1)</f>
        <v>6.5</v>
      </c>
      <c r="F76" s="40">
        <v>84</v>
      </c>
      <c r="G76" s="40">
        <v>72</v>
      </c>
      <c r="H76" s="40">
        <f t="shared" si="9"/>
        <v>77</v>
      </c>
      <c r="I76" s="40">
        <f t="shared" si="10"/>
        <v>-5</v>
      </c>
      <c r="J76" s="41">
        <f t="shared" si="11"/>
        <v>6.6</v>
      </c>
      <c r="K76" s="15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3.5" customHeight="1">
      <c r="A77" s="10"/>
      <c r="B77" s="37" t="s">
        <v>54</v>
      </c>
      <c r="C77" s="38">
        <v>44521</v>
      </c>
      <c r="D77" s="30" t="s">
        <v>17</v>
      </c>
      <c r="E77" s="40">
        <f>ROUND(C20/2,1)</f>
        <v>5.6</v>
      </c>
      <c r="F77" s="40">
        <v>90</v>
      </c>
      <c r="G77" s="40">
        <v>72</v>
      </c>
      <c r="H77" s="40">
        <f t="shared" si="9"/>
        <v>84</v>
      </c>
      <c r="I77" s="40">
        <f t="shared" si="10"/>
        <v>-12</v>
      </c>
      <c r="J77" s="41">
        <f t="shared" si="11"/>
        <v>5.699999999999999</v>
      </c>
      <c r="K77" s="15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.5" customHeight="1">
      <c r="A78" s="10"/>
      <c r="B78" s="37" t="s">
        <v>56</v>
      </c>
      <c r="C78" s="38">
        <v>44521</v>
      </c>
      <c r="D78" s="30" t="s">
        <v>17</v>
      </c>
      <c r="E78" s="40">
        <f>ROUND(C22/2,1)</f>
        <v>10.4</v>
      </c>
      <c r="F78" s="40">
        <v>110</v>
      </c>
      <c r="G78" s="40">
        <v>72</v>
      </c>
      <c r="H78" s="40">
        <f t="shared" si="9"/>
        <v>100</v>
      </c>
      <c r="I78" s="40">
        <f t="shared" si="10"/>
        <v>-28</v>
      </c>
      <c r="J78" s="41">
        <f t="shared" si="11"/>
        <v>10.5</v>
      </c>
      <c r="K78" s="15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3.5" customHeight="1">
      <c r="A79" s="10"/>
      <c r="B79" s="37" t="s">
        <v>65</v>
      </c>
      <c r="C79" s="38">
        <v>44521</v>
      </c>
      <c r="D79" s="30" t="s">
        <v>17</v>
      </c>
      <c r="E79" s="40">
        <f>ROUND(C31/2,1)</f>
        <v>5.7</v>
      </c>
      <c r="F79" s="40">
        <v>82</v>
      </c>
      <c r="G79" s="40">
        <v>72</v>
      </c>
      <c r="H79" s="40">
        <f t="shared" si="9"/>
        <v>76</v>
      </c>
      <c r="I79" s="40">
        <f t="shared" si="10"/>
        <v>-4</v>
      </c>
      <c r="J79" s="41">
        <f t="shared" si="11"/>
        <v>5.8</v>
      </c>
      <c r="K79" s="15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3.5" customHeight="1">
      <c r="A80" s="10"/>
      <c r="B80" s="37" t="s">
        <v>66</v>
      </c>
      <c r="C80" s="38">
        <v>44521</v>
      </c>
      <c r="D80" s="30" t="s">
        <v>17</v>
      </c>
      <c r="E80" s="40">
        <f>ROUND(C32/2,1)</f>
        <v>7.1</v>
      </c>
      <c r="F80" s="40">
        <v>119</v>
      </c>
      <c r="G80" s="40">
        <v>72</v>
      </c>
      <c r="H80" s="40">
        <f t="shared" si="9"/>
        <v>112</v>
      </c>
      <c r="I80" s="40">
        <f t="shared" si="10"/>
        <v>-40</v>
      </c>
      <c r="J80" s="41">
        <f t="shared" si="11"/>
        <v>7.199999999999999</v>
      </c>
      <c r="K80" s="15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.5" customHeight="1">
      <c r="A81" s="10"/>
      <c r="B81" s="37" t="s">
        <v>81</v>
      </c>
      <c r="C81" s="38">
        <v>44521</v>
      </c>
      <c r="D81" s="30" t="s">
        <v>17</v>
      </c>
      <c r="E81" s="40">
        <f>ROUND(C47/2,1)</f>
        <v>10.4</v>
      </c>
      <c r="F81" s="40">
        <v>106</v>
      </c>
      <c r="G81" s="40">
        <v>72</v>
      </c>
      <c r="H81" s="40">
        <f t="shared" si="9"/>
        <v>96</v>
      </c>
      <c r="I81" s="40">
        <f t="shared" si="10"/>
        <v>-24</v>
      </c>
      <c r="J81" s="41">
        <f t="shared" si="11"/>
        <v>10.5</v>
      </c>
      <c r="K81" s="1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.5" customHeight="1">
      <c r="A82" s="10"/>
      <c r="B82" s="46" t="s">
        <v>82</v>
      </c>
      <c r="C82" s="47">
        <v>44521</v>
      </c>
      <c r="D82" s="48" t="s">
        <v>17</v>
      </c>
      <c r="E82" s="42">
        <f>ROUND(C48/2,1)</f>
        <v>9.4</v>
      </c>
      <c r="F82" s="42">
        <v>89</v>
      </c>
      <c r="G82" s="42">
        <v>72</v>
      </c>
      <c r="H82" s="42">
        <f t="shared" si="9"/>
        <v>80</v>
      </c>
      <c r="I82" s="42">
        <f t="shared" si="10"/>
        <v>-8</v>
      </c>
      <c r="J82" s="50">
        <f t="shared" si="11"/>
        <v>9.5</v>
      </c>
      <c r="K82" s="1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3.5" customHeight="1">
      <c r="A83" s="10"/>
      <c r="B83" s="31" t="s">
        <v>38</v>
      </c>
      <c r="C83" s="32">
        <v>44528</v>
      </c>
      <c r="D83" s="33" t="s">
        <v>18</v>
      </c>
      <c r="E83" s="34">
        <v>5</v>
      </c>
      <c r="F83" s="35">
        <v>80</v>
      </c>
      <c r="G83" s="35">
        <v>71</v>
      </c>
      <c r="H83" s="34">
        <f t="shared" si="9"/>
        <v>75</v>
      </c>
      <c r="I83" s="34">
        <f t="shared" si="10"/>
        <v>-4</v>
      </c>
      <c r="J83" s="36">
        <f t="shared" si="11"/>
        <v>5.1</v>
      </c>
      <c r="K83" s="15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.5" customHeight="1">
      <c r="A84" s="10"/>
      <c r="B84" s="37" t="s">
        <v>39</v>
      </c>
      <c r="C84" s="38">
        <v>44528</v>
      </c>
      <c r="D84" s="30" t="s">
        <v>18</v>
      </c>
      <c r="E84" s="40">
        <v>2.8</v>
      </c>
      <c r="F84" s="40">
        <v>72</v>
      </c>
      <c r="G84" s="40">
        <v>71</v>
      </c>
      <c r="H84" s="40">
        <f t="shared" si="9"/>
        <v>69</v>
      </c>
      <c r="I84" s="40">
        <f t="shared" si="10"/>
        <v>2</v>
      </c>
      <c r="J84" s="41">
        <f t="shared" si="11"/>
        <v>2.4</v>
      </c>
      <c r="K84" s="15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.5" customHeight="1">
      <c r="A85" s="10"/>
      <c r="B85" s="37" t="s">
        <v>40</v>
      </c>
      <c r="C85" s="38">
        <v>44528</v>
      </c>
      <c r="D85" s="30" t="s">
        <v>18</v>
      </c>
      <c r="E85" s="40">
        <v>1.7</v>
      </c>
      <c r="F85" s="40">
        <v>77</v>
      </c>
      <c r="G85" s="40">
        <v>71</v>
      </c>
      <c r="H85" s="40">
        <f t="shared" si="9"/>
        <v>75</v>
      </c>
      <c r="I85" s="40">
        <f t="shared" si="10"/>
        <v>-4</v>
      </c>
      <c r="J85" s="41">
        <f t="shared" si="11"/>
        <v>1.8</v>
      </c>
      <c r="K85" s="1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.5" customHeight="1">
      <c r="A86" s="10"/>
      <c r="B86" s="37" t="s">
        <v>41</v>
      </c>
      <c r="C86" s="38">
        <v>44528</v>
      </c>
      <c r="D86" s="30" t="s">
        <v>18</v>
      </c>
      <c r="E86" s="40">
        <v>2.8</v>
      </c>
      <c r="F86" s="40">
        <v>74</v>
      </c>
      <c r="G86" s="40">
        <v>71</v>
      </c>
      <c r="H86" s="40">
        <f t="shared" si="9"/>
        <v>71</v>
      </c>
      <c r="I86" s="40">
        <f t="shared" si="10"/>
        <v>0</v>
      </c>
      <c r="J86" s="41">
        <f t="shared" si="11"/>
        <v>2.8</v>
      </c>
      <c r="K86" s="1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.5" customHeight="1">
      <c r="A87" s="10"/>
      <c r="B87" s="37" t="s">
        <v>42</v>
      </c>
      <c r="C87" s="38">
        <v>44528</v>
      </c>
      <c r="D87" s="30" t="s">
        <v>18</v>
      </c>
      <c r="E87" s="40">
        <v>9.2</v>
      </c>
      <c r="F87" s="40">
        <v>81</v>
      </c>
      <c r="G87" s="40">
        <v>71</v>
      </c>
      <c r="H87" s="40">
        <f t="shared" si="9"/>
        <v>72</v>
      </c>
      <c r="I87" s="40">
        <f t="shared" si="10"/>
        <v>-1</v>
      </c>
      <c r="J87" s="41">
        <f t="shared" si="11"/>
        <v>9.2</v>
      </c>
      <c r="K87" s="1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.5" customHeight="1">
      <c r="A88" s="10"/>
      <c r="B88" s="37" t="s">
        <v>43</v>
      </c>
      <c r="C88" s="38">
        <v>44528</v>
      </c>
      <c r="D88" s="30" t="s">
        <v>18</v>
      </c>
      <c r="E88" s="40">
        <v>5.6</v>
      </c>
      <c r="F88" s="40">
        <v>78</v>
      </c>
      <c r="G88" s="40">
        <v>71</v>
      </c>
      <c r="H88" s="40">
        <f t="shared" si="9"/>
        <v>72</v>
      </c>
      <c r="I88" s="40">
        <f t="shared" si="10"/>
        <v>-1</v>
      </c>
      <c r="J88" s="41">
        <f t="shared" si="11"/>
        <v>5.6</v>
      </c>
      <c r="K88" s="1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.5" customHeight="1">
      <c r="A89" s="10"/>
      <c r="B89" s="37" t="s">
        <v>46</v>
      </c>
      <c r="C89" s="38">
        <v>44528</v>
      </c>
      <c r="D89" s="30" t="s">
        <v>18</v>
      </c>
      <c r="E89" s="40">
        <v>8</v>
      </c>
      <c r="F89" s="40">
        <v>88</v>
      </c>
      <c r="G89" s="40">
        <v>71</v>
      </c>
      <c r="H89" s="40">
        <f t="shared" si="9"/>
        <v>80</v>
      </c>
      <c r="I89" s="40">
        <f t="shared" si="10"/>
        <v>-9</v>
      </c>
      <c r="J89" s="41">
        <f t="shared" si="11"/>
        <v>8.1</v>
      </c>
      <c r="K89" s="15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.5" customHeight="1">
      <c r="A90" s="10"/>
      <c r="B90" s="37" t="s">
        <v>49</v>
      </c>
      <c r="C90" s="38">
        <v>44528</v>
      </c>
      <c r="D90" s="30" t="s">
        <v>18</v>
      </c>
      <c r="E90" s="40">
        <v>6.1</v>
      </c>
      <c r="F90" s="40">
        <v>77</v>
      </c>
      <c r="G90" s="40">
        <v>71</v>
      </c>
      <c r="H90" s="40">
        <f t="shared" si="9"/>
        <v>71</v>
      </c>
      <c r="I90" s="40">
        <f t="shared" si="10"/>
        <v>0</v>
      </c>
      <c r="J90" s="41">
        <f t="shared" si="11"/>
        <v>6.1</v>
      </c>
      <c r="K90" s="1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.5" customHeight="1">
      <c r="A91" s="10"/>
      <c r="B91" s="37" t="s">
        <v>50</v>
      </c>
      <c r="C91" s="38">
        <v>44528</v>
      </c>
      <c r="D91" s="30" t="s">
        <v>18</v>
      </c>
      <c r="E91" s="40">
        <v>8.6</v>
      </c>
      <c r="F91" s="40">
        <v>88</v>
      </c>
      <c r="G91" s="40">
        <v>71</v>
      </c>
      <c r="H91" s="40">
        <f t="shared" si="9"/>
        <v>79</v>
      </c>
      <c r="I91" s="40">
        <f t="shared" si="10"/>
        <v>-8</v>
      </c>
      <c r="J91" s="41">
        <f t="shared" si="11"/>
        <v>8.7</v>
      </c>
      <c r="K91" s="1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.5" customHeight="1">
      <c r="A92" s="10"/>
      <c r="B92" s="37" t="s">
        <v>52</v>
      </c>
      <c r="C92" s="38">
        <v>44528</v>
      </c>
      <c r="D92" s="30" t="s">
        <v>18</v>
      </c>
      <c r="E92" s="40">
        <v>6.6</v>
      </c>
      <c r="F92" s="40">
        <v>78</v>
      </c>
      <c r="G92" s="40">
        <v>71</v>
      </c>
      <c r="H92" s="40">
        <f t="shared" si="9"/>
        <v>71</v>
      </c>
      <c r="I92" s="40">
        <f t="shared" si="10"/>
        <v>0</v>
      </c>
      <c r="J92" s="41">
        <f t="shared" si="11"/>
        <v>6.6</v>
      </c>
      <c r="K92" s="1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.5" customHeight="1">
      <c r="A93" s="10"/>
      <c r="B93" s="37" t="s">
        <v>54</v>
      </c>
      <c r="C93" s="38">
        <v>44528</v>
      </c>
      <c r="D93" s="30" t="s">
        <v>18</v>
      </c>
      <c r="E93" s="40">
        <v>5.7</v>
      </c>
      <c r="F93" s="40">
        <v>85</v>
      </c>
      <c r="G93" s="40">
        <v>71</v>
      </c>
      <c r="H93" s="40">
        <f t="shared" si="9"/>
        <v>79</v>
      </c>
      <c r="I93" s="40">
        <f t="shared" si="10"/>
        <v>-8</v>
      </c>
      <c r="J93" s="41">
        <f t="shared" si="11"/>
        <v>5.8</v>
      </c>
      <c r="K93" s="1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.5" customHeight="1">
      <c r="A94" s="10"/>
      <c r="B94" s="37" t="s">
        <v>65</v>
      </c>
      <c r="C94" s="38">
        <v>44528</v>
      </c>
      <c r="D94" s="30" t="s">
        <v>18</v>
      </c>
      <c r="E94" s="40">
        <v>5.8</v>
      </c>
      <c r="F94" s="40">
        <v>80</v>
      </c>
      <c r="G94" s="40">
        <v>71</v>
      </c>
      <c r="H94" s="40">
        <f t="shared" si="9"/>
        <v>74</v>
      </c>
      <c r="I94" s="40">
        <f t="shared" si="10"/>
        <v>-3</v>
      </c>
      <c r="J94" s="41">
        <f t="shared" si="11"/>
        <v>5.8</v>
      </c>
      <c r="K94" s="15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.5" customHeight="1">
      <c r="A95" s="10"/>
      <c r="B95" s="37" t="s">
        <v>66</v>
      </c>
      <c r="C95" s="38">
        <v>44528</v>
      </c>
      <c r="D95" s="30" t="s">
        <v>18</v>
      </c>
      <c r="E95" s="40">
        <v>7.2</v>
      </c>
      <c r="F95" s="40">
        <v>104</v>
      </c>
      <c r="G95" s="40">
        <v>71</v>
      </c>
      <c r="H95" s="40">
        <f t="shared" si="9"/>
        <v>97</v>
      </c>
      <c r="I95" s="40">
        <f t="shared" si="10"/>
        <v>-26</v>
      </c>
      <c r="J95" s="41">
        <f t="shared" si="11"/>
        <v>7.3</v>
      </c>
      <c r="K95" s="15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.5" customHeight="1">
      <c r="A96" s="10"/>
      <c r="B96" s="37" t="s">
        <v>81</v>
      </c>
      <c r="C96" s="38">
        <v>44528</v>
      </c>
      <c r="D96" s="30" t="s">
        <v>18</v>
      </c>
      <c r="E96" s="40">
        <v>10.5</v>
      </c>
      <c r="F96" s="40">
        <v>89</v>
      </c>
      <c r="G96" s="40">
        <v>71</v>
      </c>
      <c r="H96" s="40">
        <f t="shared" si="9"/>
        <v>78</v>
      </c>
      <c r="I96" s="40">
        <f t="shared" si="10"/>
        <v>-7</v>
      </c>
      <c r="J96" s="41">
        <f t="shared" si="11"/>
        <v>10.6</v>
      </c>
      <c r="K96" s="15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.5" customHeight="1">
      <c r="A97" s="10"/>
      <c r="B97" s="37" t="s">
        <v>86</v>
      </c>
      <c r="C97" s="38">
        <v>44528</v>
      </c>
      <c r="D97" s="30" t="s">
        <v>18</v>
      </c>
      <c r="E97" s="40">
        <f>ROUND(C52/2,1)</f>
        <v>3.5</v>
      </c>
      <c r="F97" s="40">
        <v>85</v>
      </c>
      <c r="G97" s="40">
        <v>71</v>
      </c>
      <c r="H97" s="40">
        <f t="shared" si="9"/>
        <v>81</v>
      </c>
      <c r="I97" s="40">
        <f t="shared" si="10"/>
        <v>-10</v>
      </c>
      <c r="J97" s="41">
        <f t="shared" si="11"/>
        <v>3.6</v>
      </c>
      <c r="K97" s="15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.5" customHeight="1">
      <c r="A98" s="10"/>
      <c r="B98" s="37" t="s">
        <v>83</v>
      </c>
      <c r="C98" s="38">
        <v>44528</v>
      </c>
      <c r="D98" s="30" t="s">
        <v>18</v>
      </c>
      <c r="E98" s="40">
        <f>ROUND(C49/2,1)</f>
        <v>2.1</v>
      </c>
      <c r="F98" s="40">
        <v>74</v>
      </c>
      <c r="G98" s="40">
        <v>71</v>
      </c>
      <c r="H98" s="40">
        <f t="shared" si="9"/>
        <v>72</v>
      </c>
      <c r="I98" s="40">
        <f t="shared" si="10"/>
        <v>-1</v>
      </c>
      <c r="J98" s="41">
        <f t="shared" si="11"/>
        <v>2.1</v>
      </c>
      <c r="K98" s="15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.5" customHeight="1">
      <c r="A99" s="10"/>
      <c r="B99" s="37" t="s">
        <v>84</v>
      </c>
      <c r="C99" s="38">
        <v>44528</v>
      </c>
      <c r="D99" s="30" t="s">
        <v>18</v>
      </c>
      <c r="E99" s="40">
        <f>ROUND(C50/2,1)</f>
        <v>6.5</v>
      </c>
      <c r="F99" s="30" t="s">
        <v>131</v>
      </c>
      <c r="G99" s="40">
        <v>71</v>
      </c>
      <c r="H99" s="30" t="s">
        <v>98</v>
      </c>
      <c r="I99" s="30" t="s">
        <v>98</v>
      </c>
      <c r="J99" s="41">
        <f>E99+0.1</f>
        <v>6.6</v>
      </c>
      <c r="K99" s="15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.5" customHeight="1">
      <c r="A100" s="10"/>
      <c r="B100" s="37" t="s">
        <v>85</v>
      </c>
      <c r="C100" s="38">
        <v>44528</v>
      </c>
      <c r="D100" s="30" t="s">
        <v>18</v>
      </c>
      <c r="E100" s="40">
        <f>ROUND(C51/2,1)</f>
        <v>6.2</v>
      </c>
      <c r="F100" s="40">
        <v>95</v>
      </c>
      <c r="G100" s="40">
        <v>71</v>
      </c>
      <c r="H100" s="40">
        <f aca="true" t="shared" si="12" ref="H100:H131">F100-ROUND(E100,0)</f>
        <v>89</v>
      </c>
      <c r="I100" s="40">
        <f aca="true" t="shared" si="13" ref="I100:I131">G100-H100</f>
        <v>-18</v>
      </c>
      <c r="J100" s="41">
        <f aca="true" t="shared" si="14" ref="J100:J122">IF(I100&gt;0,E100-I100*0.2,IF(I100&lt;-3,E100+0.1,E100))</f>
        <v>6.3</v>
      </c>
      <c r="K100" s="1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.5" customHeight="1">
      <c r="A101" s="10"/>
      <c r="B101" s="46" t="s">
        <v>45</v>
      </c>
      <c r="C101" s="47">
        <v>44528</v>
      </c>
      <c r="D101" s="48" t="s">
        <v>18</v>
      </c>
      <c r="E101" s="42">
        <f>ROUND(C12/2,1)</f>
        <v>8.8</v>
      </c>
      <c r="F101" s="42">
        <v>93</v>
      </c>
      <c r="G101" s="42">
        <v>71</v>
      </c>
      <c r="H101" s="42">
        <f t="shared" si="12"/>
        <v>84</v>
      </c>
      <c r="I101" s="42">
        <f t="shared" si="13"/>
        <v>-13</v>
      </c>
      <c r="J101" s="50">
        <f t="shared" si="14"/>
        <v>8.9</v>
      </c>
      <c r="K101" s="15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.5" customHeight="1">
      <c r="A102" s="10"/>
      <c r="B102" s="31" t="s">
        <v>38</v>
      </c>
      <c r="C102" s="32">
        <v>44535</v>
      </c>
      <c r="D102" s="33" t="s">
        <v>19</v>
      </c>
      <c r="E102" s="34">
        <f aca="true" t="shared" si="15" ref="E102:E108">J83</f>
        <v>5.1</v>
      </c>
      <c r="F102" s="35">
        <v>80</v>
      </c>
      <c r="G102" s="35">
        <v>72</v>
      </c>
      <c r="H102" s="34">
        <f t="shared" si="12"/>
        <v>75</v>
      </c>
      <c r="I102" s="34">
        <f t="shared" si="13"/>
        <v>-3</v>
      </c>
      <c r="J102" s="36">
        <f t="shared" si="14"/>
        <v>5.1</v>
      </c>
      <c r="K102" s="15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.5" customHeight="1">
      <c r="A103" s="10"/>
      <c r="B103" s="37" t="s">
        <v>39</v>
      </c>
      <c r="C103" s="38">
        <v>44535</v>
      </c>
      <c r="D103" s="30" t="s">
        <v>19</v>
      </c>
      <c r="E103" s="40">
        <f t="shared" si="15"/>
        <v>2.4</v>
      </c>
      <c r="F103" s="40">
        <v>80</v>
      </c>
      <c r="G103" s="40">
        <v>72</v>
      </c>
      <c r="H103" s="40">
        <f t="shared" si="12"/>
        <v>78</v>
      </c>
      <c r="I103" s="40">
        <f t="shared" si="13"/>
        <v>-6</v>
      </c>
      <c r="J103" s="41">
        <f t="shared" si="14"/>
        <v>2.5</v>
      </c>
      <c r="K103" s="15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.5" customHeight="1">
      <c r="A104" s="10"/>
      <c r="B104" s="37" t="s">
        <v>40</v>
      </c>
      <c r="C104" s="38">
        <v>44535</v>
      </c>
      <c r="D104" s="30" t="s">
        <v>19</v>
      </c>
      <c r="E104" s="40">
        <f t="shared" si="15"/>
        <v>1.8</v>
      </c>
      <c r="F104" s="40">
        <v>78</v>
      </c>
      <c r="G104" s="40">
        <v>72</v>
      </c>
      <c r="H104" s="40">
        <f t="shared" si="12"/>
        <v>76</v>
      </c>
      <c r="I104" s="40">
        <f t="shared" si="13"/>
        <v>-4</v>
      </c>
      <c r="J104" s="41">
        <f t="shared" si="14"/>
        <v>1.9000000000000001</v>
      </c>
      <c r="K104" s="15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.5" customHeight="1">
      <c r="A105" s="10"/>
      <c r="B105" s="37" t="s">
        <v>41</v>
      </c>
      <c r="C105" s="38">
        <v>44535</v>
      </c>
      <c r="D105" s="30" t="s">
        <v>19</v>
      </c>
      <c r="E105" s="40">
        <f t="shared" si="15"/>
        <v>2.8</v>
      </c>
      <c r="F105" s="40">
        <v>73</v>
      </c>
      <c r="G105" s="40">
        <v>72</v>
      </c>
      <c r="H105" s="40">
        <f t="shared" si="12"/>
        <v>70</v>
      </c>
      <c r="I105" s="40">
        <f t="shared" si="13"/>
        <v>2</v>
      </c>
      <c r="J105" s="41">
        <f t="shared" si="14"/>
        <v>2.4</v>
      </c>
      <c r="K105" s="15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.5" customHeight="1">
      <c r="A106" s="10"/>
      <c r="B106" s="37" t="s">
        <v>42</v>
      </c>
      <c r="C106" s="38">
        <v>44535</v>
      </c>
      <c r="D106" s="30" t="s">
        <v>19</v>
      </c>
      <c r="E106" s="40">
        <f t="shared" si="15"/>
        <v>9.2</v>
      </c>
      <c r="F106" s="40">
        <v>76</v>
      </c>
      <c r="G106" s="40">
        <v>72</v>
      </c>
      <c r="H106" s="40">
        <f t="shared" si="12"/>
        <v>67</v>
      </c>
      <c r="I106" s="40">
        <f t="shared" si="13"/>
        <v>5</v>
      </c>
      <c r="J106" s="41">
        <f t="shared" si="14"/>
        <v>8.2</v>
      </c>
      <c r="K106" s="15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.5" customHeight="1">
      <c r="A107" s="10"/>
      <c r="B107" s="37" t="s">
        <v>43</v>
      </c>
      <c r="C107" s="38">
        <v>44535</v>
      </c>
      <c r="D107" s="30" t="s">
        <v>19</v>
      </c>
      <c r="E107" s="40">
        <f t="shared" si="15"/>
        <v>5.6</v>
      </c>
      <c r="F107" s="40">
        <v>75</v>
      </c>
      <c r="G107" s="40">
        <v>72</v>
      </c>
      <c r="H107" s="40">
        <f t="shared" si="12"/>
        <v>69</v>
      </c>
      <c r="I107" s="40">
        <f t="shared" si="13"/>
        <v>3</v>
      </c>
      <c r="J107" s="41">
        <f t="shared" si="14"/>
        <v>5</v>
      </c>
      <c r="K107" s="15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.5" customHeight="1">
      <c r="A108" s="10"/>
      <c r="B108" s="37" t="s">
        <v>46</v>
      </c>
      <c r="C108" s="38">
        <v>44535</v>
      </c>
      <c r="D108" s="30" t="s">
        <v>19</v>
      </c>
      <c r="E108" s="40">
        <f t="shared" si="15"/>
        <v>8.1</v>
      </c>
      <c r="F108" s="40">
        <v>92</v>
      </c>
      <c r="G108" s="40">
        <v>72</v>
      </c>
      <c r="H108" s="40">
        <f t="shared" si="12"/>
        <v>84</v>
      </c>
      <c r="I108" s="40">
        <f t="shared" si="13"/>
        <v>-12</v>
      </c>
      <c r="J108" s="41">
        <f t="shared" si="14"/>
        <v>8.2</v>
      </c>
      <c r="K108" s="15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.5" customHeight="1">
      <c r="A109" s="10"/>
      <c r="B109" s="37" t="s">
        <v>50</v>
      </c>
      <c r="C109" s="38">
        <v>44535</v>
      </c>
      <c r="D109" s="30" t="s">
        <v>19</v>
      </c>
      <c r="E109" s="40">
        <f>J91</f>
        <v>8.7</v>
      </c>
      <c r="F109" s="40">
        <v>84</v>
      </c>
      <c r="G109" s="40">
        <v>72</v>
      </c>
      <c r="H109" s="40">
        <f t="shared" si="12"/>
        <v>75</v>
      </c>
      <c r="I109" s="40">
        <f t="shared" si="13"/>
        <v>-3</v>
      </c>
      <c r="J109" s="41">
        <f t="shared" si="14"/>
        <v>8.7</v>
      </c>
      <c r="K109" s="15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.5" customHeight="1">
      <c r="A110" s="10"/>
      <c r="B110" s="37" t="s">
        <v>52</v>
      </c>
      <c r="C110" s="38">
        <v>44535</v>
      </c>
      <c r="D110" s="30" t="s">
        <v>19</v>
      </c>
      <c r="E110" s="40">
        <f>J92</f>
        <v>6.6</v>
      </c>
      <c r="F110" s="40">
        <v>81</v>
      </c>
      <c r="G110" s="40">
        <v>72</v>
      </c>
      <c r="H110" s="40">
        <f t="shared" si="12"/>
        <v>74</v>
      </c>
      <c r="I110" s="40">
        <f t="shared" si="13"/>
        <v>-2</v>
      </c>
      <c r="J110" s="41">
        <f t="shared" si="14"/>
        <v>6.6</v>
      </c>
      <c r="K110" s="15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.5" customHeight="1">
      <c r="A111" s="10"/>
      <c r="B111" s="37" t="s">
        <v>54</v>
      </c>
      <c r="C111" s="38">
        <v>44535</v>
      </c>
      <c r="D111" s="30" t="s">
        <v>19</v>
      </c>
      <c r="E111" s="40">
        <f>J93</f>
        <v>5.8</v>
      </c>
      <c r="F111" s="40">
        <v>84</v>
      </c>
      <c r="G111" s="40">
        <v>72</v>
      </c>
      <c r="H111" s="40">
        <f t="shared" si="12"/>
        <v>78</v>
      </c>
      <c r="I111" s="40">
        <f t="shared" si="13"/>
        <v>-6</v>
      </c>
      <c r="J111" s="41">
        <f t="shared" si="14"/>
        <v>5.8999999999999995</v>
      </c>
      <c r="K111" s="15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.5" customHeight="1">
      <c r="A112" s="10"/>
      <c r="B112" s="37" t="s">
        <v>66</v>
      </c>
      <c r="C112" s="38">
        <v>44535</v>
      </c>
      <c r="D112" s="30" t="s">
        <v>19</v>
      </c>
      <c r="E112" s="40">
        <f aca="true" t="shared" si="16" ref="E112:E118">J95</f>
        <v>7.3</v>
      </c>
      <c r="F112" s="40">
        <v>100</v>
      </c>
      <c r="G112" s="40">
        <v>72</v>
      </c>
      <c r="H112" s="40">
        <f t="shared" si="12"/>
        <v>93</v>
      </c>
      <c r="I112" s="40">
        <f t="shared" si="13"/>
        <v>-21</v>
      </c>
      <c r="J112" s="41">
        <f t="shared" si="14"/>
        <v>7.3999999999999995</v>
      </c>
      <c r="K112" s="1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.5" customHeight="1">
      <c r="A113" s="10"/>
      <c r="B113" s="37" t="s">
        <v>81</v>
      </c>
      <c r="C113" s="38">
        <v>44535</v>
      </c>
      <c r="D113" s="30" t="s">
        <v>19</v>
      </c>
      <c r="E113" s="40">
        <f t="shared" si="16"/>
        <v>10.6</v>
      </c>
      <c r="F113" s="40">
        <v>101</v>
      </c>
      <c r="G113" s="40">
        <v>72</v>
      </c>
      <c r="H113" s="40">
        <f t="shared" si="12"/>
        <v>90</v>
      </c>
      <c r="I113" s="40">
        <f t="shared" si="13"/>
        <v>-18</v>
      </c>
      <c r="J113" s="41">
        <f t="shared" si="14"/>
        <v>10.7</v>
      </c>
      <c r="K113" s="15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.5" customHeight="1">
      <c r="A114" s="10"/>
      <c r="B114" s="37" t="s">
        <v>86</v>
      </c>
      <c r="C114" s="38">
        <v>44535</v>
      </c>
      <c r="D114" s="30" t="s">
        <v>19</v>
      </c>
      <c r="E114" s="40">
        <f t="shared" si="16"/>
        <v>3.6</v>
      </c>
      <c r="F114" s="40">
        <v>72</v>
      </c>
      <c r="G114" s="40">
        <v>72</v>
      </c>
      <c r="H114" s="40">
        <f t="shared" si="12"/>
        <v>68</v>
      </c>
      <c r="I114" s="40">
        <f t="shared" si="13"/>
        <v>4</v>
      </c>
      <c r="J114" s="41">
        <f t="shared" si="14"/>
        <v>2.8</v>
      </c>
      <c r="K114" s="15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.5" customHeight="1">
      <c r="A115" s="10"/>
      <c r="B115" s="37" t="s">
        <v>83</v>
      </c>
      <c r="C115" s="38">
        <v>44535</v>
      </c>
      <c r="D115" s="30" t="s">
        <v>19</v>
      </c>
      <c r="E115" s="40">
        <f t="shared" si="16"/>
        <v>2.1</v>
      </c>
      <c r="F115" s="40">
        <v>77</v>
      </c>
      <c r="G115" s="40">
        <v>72</v>
      </c>
      <c r="H115" s="40">
        <f t="shared" si="12"/>
        <v>75</v>
      </c>
      <c r="I115" s="40">
        <f t="shared" si="13"/>
        <v>-3</v>
      </c>
      <c r="J115" s="41">
        <f t="shared" si="14"/>
        <v>2.1</v>
      </c>
      <c r="K115" s="15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.5" customHeight="1">
      <c r="A116" s="10"/>
      <c r="B116" s="37" t="s">
        <v>84</v>
      </c>
      <c r="C116" s="38">
        <v>44535</v>
      </c>
      <c r="D116" s="30" t="s">
        <v>19</v>
      </c>
      <c r="E116" s="40">
        <f t="shared" si="16"/>
        <v>6.6</v>
      </c>
      <c r="F116" s="40">
        <v>88</v>
      </c>
      <c r="G116" s="40">
        <v>72</v>
      </c>
      <c r="H116" s="40">
        <f t="shared" si="12"/>
        <v>81</v>
      </c>
      <c r="I116" s="40">
        <f t="shared" si="13"/>
        <v>-9</v>
      </c>
      <c r="J116" s="41">
        <f t="shared" si="14"/>
        <v>6.699999999999999</v>
      </c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.5" customHeight="1">
      <c r="A117" s="10"/>
      <c r="B117" s="37" t="s">
        <v>85</v>
      </c>
      <c r="C117" s="38">
        <v>44535</v>
      </c>
      <c r="D117" s="30" t="s">
        <v>19</v>
      </c>
      <c r="E117" s="40">
        <f t="shared" si="16"/>
        <v>6.3</v>
      </c>
      <c r="F117" s="40">
        <v>89</v>
      </c>
      <c r="G117" s="40">
        <v>72</v>
      </c>
      <c r="H117" s="40">
        <f t="shared" si="12"/>
        <v>83</v>
      </c>
      <c r="I117" s="40">
        <f t="shared" si="13"/>
        <v>-11</v>
      </c>
      <c r="J117" s="41">
        <f t="shared" si="14"/>
        <v>6.3999999999999995</v>
      </c>
      <c r="K117" s="15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.5" customHeight="1">
      <c r="A118" s="10"/>
      <c r="B118" s="37" t="s">
        <v>45</v>
      </c>
      <c r="C118" s="38">
        <v>44535</v>
      </c>
      <c r="D118" s="30" t="s">
        <v>19</v>
      </c>
      <c r="E118" s="40">
        <f t="shared" si="16"/>
        <v>8.9</v>
      </c>
      <c r="F118" s="40">
        <v>87</v>
      </c>
      <c r="G118" s="40">
        <v>72</v>
      </c>
      <c r="H118" s="40">
        <f t="shared" si="12"/>
        <v>78</v>
      </c>
      <c r="I118" s="40">
        <f t="shared" si="13"/>
        <v>-6</v>
      </c>
      <c r="J118" s="41">
        <f t="shared" si="14"/>
        <v>9</v>
      </c>
      <c r="K118" s="15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.5" customHeight="1">
      <c r="A119" s="10"/>
      <c r="B119" s="37" t="s">
        <v>87</v>
      </c>
      <c r="C119" s="38">
        <v>44535</v>
      </c>
      <c r="D119" s="30" t="s">
        <v>19</v>
      </c>
      <c r="E119" s="40">
        <f>ROUND(C53/2,1)</f>
        <v>5.8</v>
      </c>
      <c r="F119" s="40">
        <v>91</v>
      </c>
      <c r="G119" s="40">
        <v>72</v>
      </c>
      <c r="H119" s="40">
        <f t="shared" si="12"/>
        <v>85</v>
      </c>
      <c r="I119" s="40">
        <f t="shared" si="13"/>
        <v>-13</v>
      </c>
      <c r="J119" s="41">
        <f t="shared" si="14"/>
        <v>5.8999999999999995</v>
      </c>
      <c r="K119" s="15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.5" customHeight="1">
      <c r="A120" s="10"/>
      <c r="B120" s="37" t="s">
        <v>69</v>
      </c>
      <c r="C120" s="38">
        <v>44535</v>
      </c>
      <c r="D120" s="30" t="s">
        <v>19</v>
      </c>
      <c r="E120" s="40">
        <f>ROUND(C35/2,1)</f>
        <v>14.3</v>
      </c>
      <c r="F120" s="40">
        <v>114</v>
      </c>
      <c r="G120" s="40">
        <v>72</v>
      </c>
      <c r="H120" s="40">
        <f t="shared" si="12"/>
        <v>100</v>
      </c>
      <c r="I120" s="40">
        <f t="shared" si="13"/>
        <v>-28</v>
      </c>
      <c r="J120" s="41">
        <f t="shared" si="14"/>
        <v>14.4</v>
      </c>
      <c r="K120" s="15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.5" customHeight="1">
      <c r="A121" s="10"/>
      <c r="B121" s="37" t="s">
        <v>55</v>
      </c>
      <c r="C121" s="38">
        <v>44535</v>
      </c>
      <c r="D121" s="30" t="s">
        <v>19</v>
      </c>
      <c r="E121" s="40">
        <f>ROUND(C21/2,1)</f>
        <v>14.1</v>
      </c>
      <c r="F121" s="40">
        <v>113</v>
      </c>
      <c r="G121" s="40">
        <v>72</v>
      </c>
      <c r="H121" s="40">
        <f t="shared" si="12"/>
        <v>99</v>
      </c>
      <c r="I121" s="40">
        <f t="shared" si="13"/>
        <v>-27</v>
      </c>
      <c r="J121" s="41">
        <f t="shared" si="14"/>
        <v>14.2</v>
      </c>
      <c r="K121" s="1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.5" customHeight="1">
      <c r="A122" s="10"/>
      <c r="B122" s="37" t="s">
        <v>51</v>
      </c>
      <c r="C122" s="38">
        <v>44535</v>
      </c>
      <c r="D122" s="30" t="s">
        <v>19</v>
      </c>
      <c r="E122" s="40">
        <f>J75</f>
        <v>10.799999999999999</v>
      </c>
      <c r="F122" s="40">
        <v>98</v>
      </c>
      <c r="G122" s="40">
        <v>72</v>
      </c>
      <c r="H122" s="40">
        <f t="shared" si="12"/>
        <v>87</v>
      </c>
      <c r="I122" s="40">
        <f t="shared" si="13"/>
        <v>-15</v>
      </c>
      <c r="J122" s="41">
        <f t="shared" si="14"/>
        <v>10.899999999999999</v>
      </c>
      <c r="K122" s="15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.5" customHeight="1">
      <c r="A123" s="10"/>
      <c r="B123" s="37" t="s">
        <v>88</v>
      </c>
      <c r="C123" s="38">
        <v>44535</v>
      </c>
      <c r="D123" s="30" t="s">
        <v>19</v>
      </c>
      <c r="E123" s="40">
        <v>18</v>
      </c>
      <c r="F123" s="40">
        <v>124</v>
      </c>
      <c r="G123" s="40">
        <v>72</v>
      </c>
      <c r="H123" s="40">
        <f t="shared" si="12"/>
        <v>106</v>
      </c>
      <c r="I123" s="40">
        <f t="shared" si="13"/>
        <v>-34</v>
      </c>
      <c r="J123" s="41">
        <v>18</v>
      </c>
      <c r="K123" s="15"/>
      <c r="L123" s="30" t="s">
        <v>120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.5" customHeight="1">
      <c r="A124" s="10"/>
      <c r="B124" s="46" t="s">
        <v>89</v>
      </c>
      <c r="C124" s="47">
        <v>44535</v>
      </c>
      <c r="D124" s="48" t="s">
        <v>19</v>
      </c>
      <c r="E124" s="49">
        <f>ROUND(C55/2,1)</f>
        <v>17.6</v>
      </c>
      <c r="F124" s="42">
        <v>122</v>
      </c>
      <c r="G124" s="42">
        <v>72</v>
      </c>
      <c r="H124" s="49">
        <f t="shared" si="12"/>
        <v>104</v>
      </c>
      <c r="I124" s="49">
        <f t="shared" si="13"/>
        <v>-32</v>
      </c>
      <c r="J124" s="50">
        <f aca="true" t="shared" si="17" ref="J124:J155">IF(I124&gt;0,E124-I124*0.2,IF(I124&lt;-3,E124+0.1,E124))</f>
        <v>17.700000000000003</v>
      </c>
      <c r="K124" s="15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.5" customHeight="1">
      <c r="A125" s="10"/>
      <c r="B125" s="31" t="s">
        <v>38</v>
      </c>
      <c r="C125" s="32">
        <v>44542</v>
      </c>
      <c r="D125" s="33" t="s">
        <v>20</v>
      </c>
      <c r="E125" s="34">
        <f aca="true" t="shared" si="18" ref="E125:E138">J102</f>
        <v>5.1</v>
      </c>
      <c r="F125" s="35">
        <v>85</v>
      </c>
      <c r="G125" s="35">
        <v>72</v>
      </c>
      <c r="H125" s="34">
        <f t="shared" si="12"/>
        <v>80</v>
      </c>
      <c r="I125" s="34">
        <f t="shared" si="13"/>
        <v>-8</v>
      </c>
      <c r="J125" s="36">
        <f t="shared" si="17"/>
        <v>5.199999999999999</v>
      </c>
      <c r="K125" s="15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.5" customHeight="1">
      <c r="A126" s="10"/>
      <c r="B126" s="37" t="s">
        <v>39</v>
      </c>
      <c r="C126" s="38">
        <v>44542</v>
      </c>
      <c r="D126" s="30" t="s">
        <v>20</v>
      </c>
      <c r="E126" s="40">
        <f t="shared" si="18"/>
        <v>2.5</v>
      </c>
      <c r="F126" s="40">
        <v>78</v>
      </c>
      <c r="G126" s="40">
        <v>72</v>
      </c>
      <c r="H126" s="40">
        <f t="shared" si="12"/>
        <v>75</v>
      </c>
      <c r="I126" s="40">
        <f t="shared" si="13"/>
        <v>-3</v>
      </c>
      <c r="J126" s="41">
        <f t="shared" si="17"/>
        <v>2.5</v>
      </c>
      <c r="K126" s="15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.5" customHeight="1">
      <c r="A127" s="10"/>
      <c r="B127" s="37" t="s">
        <v>40</v>
      </c>
      <c r="C127" s="38">
        <v>44542</v>
      </c>
      <c r="D127" s="30" t="s">
        <v>20</v>
      </c>
      <c r="E127" s="40">
        <f t="shared" si="18"/>
        <v>1.9000000000000001</v>
      </c>
      <c r="F127" s="40">
        <v>88</v>
      </c>
      <c r="G127" s="40">
        <v>72</v>
      </c>
      <c r="H127" s="40">
        <f t="shared" si="12"/>
        <v>86</v>
      </c>
      <c r="I127" s="40">
        <f t="shared" si="13"/>
        <v>-14</v>
      </c>
      <c r="J127" s="41">
        <f t="shared" si="17"/>
        <v>2</v>
      </c>
      <c r="K127" s="15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.5" customHeight="1">
      <c r="A128" s="10"/>
      <c r="B128" s="37" t="s">
        <v>41</v>
      </c>
      <c r="C128" s="38">
        <v>44542</v>
      </c>
      <c r="D128" s="30" t="s">
        <v>20</v>
      </c>
      <c r="E128" s="40">
        <f t="shared" si="18"/>
        <v>2.4</v>
      </c>
      <c r="F128" s="40">
        <v>81</v>
      </c>
      <c r="G128" s="40">
        <v>72</v>
      </c>
      <c r="H128" s="40">
        <f t="shared" si="12"/>
        <v>79</v>
      </c>
      <c r="I128" s="40">
        <f t="shared" si="13"/>
        <v>-7</v>
      </c>
      <c r="J128" s="41">
        <f t="shared" si="17"/>
        <v>2.5</v>
      </c>
      <c r="K128" s="15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.5" customHeight="1">
      <c r="A129" s="10"/>
      <c r="B129" s="37" t="s">
        <v>42</v>
      </c>
      <c r="C129" s="38">
        <v>44542</v>
      </c>
      <c r="D129" s="30" t="s">
        <v>20</v>
      </c>
      <c r="E129" s="40">
        <f t="shared" si="18"/>
        <v>8.2</v>
      </c>
      <c r="F129" s="40">
        <v>80</v>
      </c>
      <c r="G129" s="40">
        <v>72</v>
      </c>
      <c r="H129" s="40">
        <f t="shared" si="12"/>
        <v>72</v>
      </c>
      <c r="I129" s="40">
        <f t="shared" si="13"/>
        <v>0</v>
      </c>
      <c r="J129" s="41">
        <f t="shared" si="17"/>
        <v>8.2</v>
      </c>
      <c r="K129" s="1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.5" customHeight="1">
      <c r="A130" s="10"/>
      <c r="B130" s="37" t="s">
        <v>43</v>
      </c>
      <c r="C130" s="38">
        <v>44542</v>
      </c>
      <c r="D130" s="30" t="s">
        <v>20</v>
      </c>
      <c r="E130" s="40">
        <f t="shared" si="18"/>
        <v>5</v>
      </c>
      <c r="F130" s="40">
        <v>78</v>
      </c>
      <c r="G130" s="40">
        <v>72</v>
      </c>
      <c r="H130" s="40">
        <f t="shared" si="12"/>
        <v>73</v>
      </c>
      <c r="I130" s="40">
        <f t="shared" si="13"/>
        <v>-1</v>
      </c>
      <c r="J130" s="41">
        <f t="shared" si="17"/>
        <v>5</v>
      </c>
      <c r="K130" s="15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.5" customHeight="1">
      <c r="A131" s="10"/>
      <c r="B131" s="37" t="s">
        <v>46</v>
      </c>
      <c r="C131" s="38">
        <v>44542</v>
      </c>
      <c r="D131" s="30" t="s">
        <v>20</v>
      </c>
      <c r="E131" s="40">
        <f t="shared" si="18"/>
        <v>8.2</v>
      </c>
      <c r="F131" s="40">
        <v>89</v>
      </c>
      <c r="G131" s="40">
        <v>72</v>
      </c>
      <c r="H131" s="40">
        <f t="shared" si="12"/>
        <v>81</v>
      </c>
      <c r="I131" s="40">
        <f t="shared" si="13"/>
        <v>-9</v>
      </c>
      <c r="J131" s="41">
        <f t="shared" si="17"/>
        <v>8.299999999999999</v>
      </c>
      <c r="K131" s="1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.5" customHeight="1">
      <c r="A132" s="10"/>
      <c r="B132" s="37" t="s">
        <v>50</v>
      </c>
      <c r="C132" s="38">
        <v>44542</v>
      </c>
      <c r="D132" s="30" t="s">
        <v>20</v>
      </c>
      <c r="E132" s="40">
        <f t="shared" si="18"/>
        <v>8.7</v>
      </c>
      <c r="F132" s="40">
        <v>85</v>
      </c>
      <c r="G132" s="40">
        <v>72</v>
      </c>
      <c r="H132" s="40">
        <f aca="true" t="shared" si="19" ref="H132:H163">F132-ROUND(E132,0)</f>
        <v>76</v>
      </c>
      <c r="I132" s="40">
        <f aca="true" t="shared" si="20" ref="I132:I163">G132-H132</f>
        <v>-4</v>
      </c>
      <c r="J132" s="41">
        <f t="shared" si="17"/>
        <v>8.799999999999999</v>
      </c>
      <c r="K132" s="1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.5" customHeight="1">
      <c r="A133" s="10"/>
      <c r="B133" s="37" t="s">
        <v>52</v>
      </c>
      <c r="C133" s="38">
        <v>44542</v>
      </c>
      <c r="D133" s="30" t="s">
        <v>20</v>
      </c>
      <c r="E133" s="40">
        <f t="shared" si="18"/>
        <v>6.6</v>
      </c>
      <c r="F133" s="40">
        <v>85</v>
      </c>
      <c r="G133" s="40">
        <v>72</v>
      </c>
      <c r="H133" s="40">
        <f t="shared" si="19"/>
        <v>78</v>
      </c>
      <c r="I133" s="40">
        <f t="shared" si="20"/>
        <v>-6</v>
      </c>
      <c r="J133" s="41">
        <f t="shared" si="17"/>
        <v>6.699999999999999</v>
      </c>
      <c r="K133" s="1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.5" customHeight="1">
      <c r="A134" s="10"/>
      <c r="B134" s="37" t="s">
        <v>54</v>
      </c>
      <c r="C134" s="38">
        <v>44542</v>
      </c>
      <c r="D134" s="30" t="s">
        <v>20</v>
      </c>
      <c r="E134" s="40">
        <f t="shared" si="18"/>
        <v>5.8999999999999995</v>
      </c>
      <c r="F134" s="40">
        <v>93</v>
      </c>
      <c r="G134" s="40">
        <v>72</v>
      </c>
      <c r="H134" s="40">
        <f t="shared" si="19"/>
        <v>87</v>
      </c>
      <c r="I134" s="40">
        <f t="shared" si="20"/>
        <v>-15</v>
      </c>
      <c r="J134" s="41">
        <f t="shared" si="17"/>
        <v>5.999999999999999</v>
      </c>
      <c r="K134" s="15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.5" customHeight="1">
      <c r="A135" s="10"/>
      <c r="B135" s="37" t="s">
        <v>66</v>
      </c>
      <c r="C135" s="38">
        <v>44542</v>
      </c>
      <c r="D135" s="30" t="s">
        <v>20</v>
      </c>
      <c r="E135" s="40">
        <f t="shared" si="18"/>
        <v>7.3999999999999995</v>
      </c>
      <c r="F135" s="40">
        <v>102</v>
      </c>
      <c r="G135" s="40">
        <v>72</v>
      </c>
      <c r="H135" s="40">
        <f t="shared" si="19"/>
        <v>95</v>
      </c>
      <c r="I135" s="40">
        <f t="shared" si="20"/>
        <v>-23</v>
      </c>
      <c r="J135" s="41">
        <f t="shared" si="17"/>
        <v>7.499999999999999</v>
      </c>
      <c r="K135" s="1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.5" customHeight="1">
      <c r="A136" s="10"/>
      <c r="B136" s="37" t="s">
        <v>81</v>
      </c>
      <c r="C136" s="38">
        <v>44542</v>
      </c>
      <c r="D136" s="30" t="s">
        <v>20</v>
      </c>
      <c r="E136" s="40">
        <f t="shared" si="18"/>
        <v>10.7</v>
      </c>
      <c r="F136" s="40">
        <v>97</v>
      </c>
      <c r="G136" s="40">
        <v>72</v>
      </c>
      <c r="H136" s="40">
        <f t="shared" si="19"/>
        <v>86</v>
      </c>
      <c r="I136" s="40">
        <f t="shared" si="20"/>
        <v>-14</v>
      </c>
      <c r="J136" s="41">
        <f t="shared" si="17"/>
        <v>10.799999999999999</v>
      </c>
      <c r="K136" s="1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.5" customHeight="1">
      <c r="A137" s="10"/>
      <c r="B137" s="37" t="s">
        <v>86</v>
      </c>
      <c r="C137" s="38">
        <v>44542</v>
      </c>
      <c r="D137" s="30" t="s">
        <v>20</v>
      </c>
      <c r="E137" s="40">
        <f t="shared" si="18"/>
        <v>2.8</v>
      </c>
      <c r="F137" s="40">
        <v>69</v>
      </c>
      <c r="G137" s="40">
        <v>72</v>
      </c>
      <c r="H137" s="40">
        <f t="shared" si="19"/>
        <v>66</v>
      </c>
      <c r="I137" s="40">
        <f t="shared" si="20"/>
        <v>6</v>
      </c>
      <c r="J137" s="41">
        <f t="shared" si="17"/>
        <v>1.5999999999999996</v>
      </c>
      <c r="K137" s="1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.5" customHeight="1">
      <c r="A138" s="10"/>
      <c r="B138" s="37" t="s">
        <v>83</v>
      </c>
      <c r="C138" s="38">
        <v>44542</v>
      </c>
      <c r="D138" s="30" t="s">
        <v>20</v>
      </c>
      <c r="E138" s="40">
        <f t="shared" si="18"/>
        <v>2.1</v>
      </c>
      <c r="F138" s="40">
        <v>78</v>
      </c>
      <c r="G138" s="40">
        <v>72</v>
      </c>
      <c r="H138" s="40">
        <f t="shared" si="19"/>
        <v>76</v>
      </c>
      <c r="I138" s="40">
        <f t="shared" si="20"/>
        <v>-4</v>
      </c>
      <c r="J138" s="41">
        <f t="shared" si="17"/>
        <v>2.2</v>
      </c>
      <c r="K138" s="1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.5" customHeight="1">
      <c r="A139" s="10"/>
      <c r="B139" s="37" t="s">
        <v>45</v>
      </c>
      <c r="C139" s="38">
        <v>44542</v>
      </c>
      <c r="D139" s="30" t="s">
        <v>20</v>
      </c>
      <c r="E139" s="40">
        <f>J118</f>
        <v>9</v>
      </c>
      <c r="F139" s="40">
        <v>90</v>
      </c>
      <c r="G139" s="40">
        <v>72</v>
      </c>
      <c r="H139" s="40">
        <f t="shared" si="19"/>
        <v>81</v>
      </c>
      <c r="I139" s="40">
        <f t="shared" si="20"/>
        <v>-9</v>
      </c>
      <c r="J139" s="41">
        <f t="shared" si="17"/>
        <v>9.1</v>
      </c>
      <c r="K139" s="1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.5" customHeight="1">
      <c r="A140" s="10"/>
      <c r="B140" s="37" t="s">
        <v>87</v>
      </c>
      <c r="C140" s="38">
        <v>44542</v>
      </c>
      <c r="D140" s="30" t="s">
        <v>20</v>
      </c>
      <c r="E140" s="40">
        <f>J119</f>
        <v>5.8999999999999995</v>
      </c>
      <c r="F140" s="40">
        <v>82</v>
      </c>
      <c r="G140" s="40">
        <v>72</v>
      </c>
      <c r="H140" s="40">
        <f t="shared" si="19"/>
        <v>76</v>
      </c>
      <c r="I140" s="40">
        <f t="shared" si="20"/>
        <v>-4</v>
      </c>
      <c r="J140" s="41">
        <f t="shared" si="17"/>
        <v>5.999999999999999</v>
      </c>
      <c r="K140" s="1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.5" customHeight="1">
      <c r="A141" s="10"/>
      <c r="B141" s="37" t="s">
        <v>69</v>
      </c>
      <c r="C141" s="38">
        <v>44542</v>
      </c>
      <c r="D141" s="30" t="s">
        <v>20</v>
      </c>
      <c r="E141" s="40">
        <f>J120</f>
        <v>14.4</v>
      </c>
      <c r="F141" s="40">
        <v>120</v>
      </c>
      <c r="G141" s="40">
        <v>72</v>
      </c>
      <c r="H141" s="40">
        <f t="shared" si="19"/>
        <v>106</v>
      </c>
      <c r="I141" s="40">
        <f t="shared" si="20"/>
        <v>-34</v>
      </c>
      <c r="J141" s="41">
        <f t="shared" si="17"/>
        <v>14.5</v>
      </c>
      <c r="K141" s="1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.5" customHeight="1">
      <c r="A142" s="10"/>
      <c r="B142" s="37" t="s">
        <v>51</v>
      </c>
      <c r="C142" s="38">
        <v>44542</v>
      </c>
      <c r="D142" s="30" t="s">
        <v>20</v>
      </c>
      <c r="E142" s="40">
        <f>J122</f>
        <v>10.899999999999999</v>
      </c>
      <c r="F142" s="40">
        <v>85</v>
      </c>
      <c r="G142" s="40">
        <v>72</v>
      </c>
      <c r="H142" s="40">
        <f t="shared" si="19"/>
        <v>74</v>
      </c>
      <c r="I142" s="40">
        <f t="shared" si="20"/>
        <v>-2</v>
      </c>
      <c r="J142" s="41">
        <f t="shared" si="17"/>
        <v>10.899999999999999</v>
      </c>
      <c r="K142" s="1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.5" customHeight="1">
      <c r="A143" s="10"/>
      <c r="B143" s="46" t="s">
        <v>49</v>
      </c>
      <c r="C143" s="47">
        <v>44542</v>
      </c>
      <c r="D143" s="48" t="s">
        <v>20</v>
      </c>
      <c r="E143" s="49">
        <f>J90</f>
        <v>6.1</v>
      </c>
      <c r="F143" s="42">
        <v>76</v>
      </c>
      <c r="G143" s="42">
        <v>72</v>
      </c>
      <c r="H143" s="49">
        <f t="shared" si="19"/>
        <v>70</v>
      </c>
      <c r="I143" s="49">
        <f t="shared" si="20"/>
        <v>2</v>
      </c>
      <c r="J143" s="50">
        <f t="shared" si="17"/>
        <v>5.699999999999999</v>
      </c>
      <c r="K143" s="1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.5" customHeight="1">
      <c r="A144" s="10"/>
      <c r="B144" s="31" t="s">
        <v>38</v>
      </c>
      <c r="C144" s="32">
        <v>44549</v>
      </c>
      <c r="D144" s="33" t="s">
        <v>21</v>
      </c>
      <c r="E144" s="34">
        <f>J125</f>
        <v>5.199999999999999</v>
      </c>
      <c r="F144" s="35">
        <v>75</v>
      </c>
      <c r="G144" s="35">
        <v>72</v>
      </c>
      <c r="H144" s="34">
        <f t="shared" si="19"/>
        <v>70</v>
      </c>
      <c r="I144" s="34">
        <f t="shared" si="20"/>
        <v>2</v>
      </c>
      <c r="J144" s="36">
        <f t="shared" si="17"/>
        <v>4.799999999999999</v>
      </c>
      <c r="K144" s="1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.5" customHeight="1">
      <c r="A145" s="10"/>
      <c r="B145" s="37" t="s">
        <v>39</v>
      </c>
      <c r="C145" s="38">
        <v>44549</v>
      </c>
      <c r="D145" s="30" t="s">
        <v>21</v>
      </c>
      <c r="E145" s="40">
        <f>J126</f>
        <v>2.5</v>
      </c>
      <c r="F145" s="40">
        <v>78</v>
      </c>
      <c r="G145" s="40">
        <v>72</v>
      </c>
      <c r="H145" s="40">
        <f t="shared" si="19"/>
        <v>75</v>
      </c>
      <c r="I145" s="40">
        <f t="shared" si="20"/>
        <v>-3</v>
      </c>
      <c r="J145" s="41">
        <f t="shared" si="17"/>
        <v>2.5</v>
      </c>
      <c r="K145" s="1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.5" customHeight="1">
      <c r="A146" s="10"/>
      <c r="B146" s="37" t="s">
        <v>41</v>
      </c>
      <c r="C146" s="38">
        <v>44549</v>
      </c>
      <c r="D146" s="30" t="s">
        <v>21</v>
      </c>
      <c r="E146" s="40">
        <f aca="true" t="shared" si="21" ref="E146:E151">J128</f>
        <v>2.5</v>
      </c>
      <c r="F146" s="40">
        <v>78</v>
      </c>
      <c r="G146" s="40">
        <v>72</v>
      </c>
      <c r="H146" s="40">
        <f t="shared" si="19"/>
        <v>75</v>
      </c>
      <c r="I146" s="40">
        <f t="shared" si="20"/>
        <v>-3</v>
      </c>
      <c r="J146" s="41">
        <f t="shared" si="17"/>
        <v>2.5</v>
      </c>
      <c r="K146" s="1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.5" customHeight="1">
      <c r="A147" s="10"/>
      <c r="B147" s="37" t="s">
        <v>42</v>
      </c>
      <c r="C147" s="38">
        <v>44549</v>
      </c>
      <c r="D147" s="30" t="s">
        <v>21</v>
      </c>
      <c r="E147" s="40">
        <f t="shared" si="21"/>
        <v>8.2</v>
      </c>
      <c r="F147" s="40">
        <v>82</v>
      </c>
      <c r="G147" s="40">
        <v>72</v>
      </c>
      <c r="H147" s="40">
        <f t="shared" si="19"/>
        <v>74</v>
      </c>
      <c r="I147" s="40">
        <f t="shared" si="20"/>
        <v>-2</v>
      </c>
      <c r="J147" s="41">
        <f t="shared" si="17"/>
        <v>8.2</v>
      </c>
      <c r="K147" s="1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.5" customHeight="1">
      <c r="A148" s="10"/>
      <c r="B148" s="37" t="s">
        <v>43</v>
      </c>
      <c r="C148" s="38">
        <v>44549</v>
      </c>
      <c r="D148" s="30" t="s">
        <v>21</v>
      </c>
      <c r="E148" s="40">
        <f t="shared" si="21"/>
        <v>5</v>
      </c>
      <c r="F148" s="40">
        <v>83</v>
      </c>
      <c r="G148" s="40">
        <v>72</v>
      </c>
      <c r="H148" s="40">
        <f t="shared" si="19"/>
        <v>78</v>
      </c>
      <c r="I148" s="40">
        <f t="shared" si="20"/>
        <v>-6</v>
      </c>
      <c r="J148" s="41">
        <f t="shared" si="17"/>
        <v>5.1</v>
      </c>
      <c r="K148" s="1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.5" customHeight="1">
      <c r="A149" s="10"/>
      <c r="B149" s="37" t="s">
        <v>46</v>
      </c>
      <c r="C149" s="38">
        <v>44549</v>
      </c>
      <c r="D149" s="30" t="s">
        <v>21</v>
      </c>
      <c r="E149" s="40">
        <f t="shared" si="21"/>
        <v>8.299999999999999</v>
      </c>
      <c r="F149" s="40">
        <v>93</v>
      </c>
      <c r="G149" s="40">
        <v>72</v>
      </c>
      <c r="H149" s="40">
        <f t="shared" si="19"/>
        <v>85</v>
      </c>
      <c r="I149" s="40">
        <f t="shared" si="20"/>
        <v>-13</v>
      </c>
      <c r="J149" s="41">
        <f t="shared" si="17"/>
        <v>8.399999999999999</v>
      </c>
      <c r="K149" s="1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.5" customHeight="1">
      <c r="A150" s="10"/>
      <c r="B150" s="37" t="s">
        <v>50</v>
      </c>
      <c r="C150" s="38">
        <v>44549</v>
      </c>
      <c r="D150" s="30" t="s">
        <v>21</v>
      </c>
      <c r="E150" s="40">
        <f t="shared" si="21"/>
        <v>8.799999999999999</v>
      </c>
      <c r="F150" s="40">
        <v>86</v>
      </c>
      <c r="G150" s="40">
        <v>72</v>
      </c>
      <c r="H150" s="40">
        <f t="shared" si="19"/>
        <v>77</v>
      </c>
      <c r="I150" s="40">
        <f t="shared" si="20"/>
        <v>-5</v>
      </c>
      <c r="J150" s="41">
        <f t="shared" si="17"/>
        <v>8.899999999999999</v>
      </c>
      <c r="K150" s="1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.5" customHeight="1">
      <c r="A151" s="10"/>
      <c r="B151" s="37" t="s">
        <v>52</v>
      </c>
      <c r="C151" s="38">
        <v>44549</v>
      </c>
      <c r="D151" s="30" t="s">
        <v>21</v>
      </c>
      <c r="E151" s="40">
        <f t="shared" si="21"/>
        <v>6.699999999999999</v>
      </c>
      <c r="F151" s="40">
        <v>81</v>
      </c>
      <c r="G151" s="40">
        <v>72</v>
      </c>
      <c r="H151" s="40">
        <f t="shared" si="19"/>
        <v>74</v>
      </c>
      <c r="I151" s="40">
        <f t="shared" si="20"/>
        <v>-2</v>
      </c>
      <c r="J151" s="41">
        <f t="shared" si="17"/>
        <v>6.699999999999999</v>
      </c>
      <c r="K151" s="1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.5" customHeight="1">
      <c r="A152" s="10"/>
      <c r="B152" s="37" t="s">
        <v>66</v>
      </c>
      <c r="C152" s="38">
        <v>44549</v>
      </c>
      <c r="D152" s="30" t="s">
        <v>21</v>
      </c>
      <c r="E152" s="40">
        <f>J135</f>
        <v>7.499999999999999</v>
      </c>
      <c r="F152" s="40">
        <v>92</v>
      </c>
      <c r="G152" s="40">
        <v>72</v>
      </c>
      <c r="H152" s="40">
        <f t="shared" si="19"/>
        <v>84</v>
      </c>
      <c r="I152" s="40">
        <f t="shared" si="20"/>
        <v>-12</v>
      </c>
      <c r="J152" s="41">
        <f t="shared" si="17"/>
        <v>7.599999999999999</v>
      </c>
      <c r="K152" s="1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.5" customHeight="1">
      <c r="A153" s="10"/>
      <c r="B153" s="37" t="s">
        <v>81</v>
      </c>
      <c r="C153" s="38">
        <v>44549</v>
      </c>
      <c r="D153" s="30" t="s">
        <v>21</v>
      </c>
      <c r="E153" s="40">
        <f>J136</f>
        <v>10.799999999999999</v>
      </c>
      <c r="F153" s="40">
        <v>85</v>
      </c>
      <c r="G153" s="40">
        <v>72</v>
      </c>
      <c r="H153" s="40">
        <f t="shared" si="19"/>
        <v>74</v>
      </c>
      <c r="I153" s="40">
        <f t="shared" si="20"/>
        <v>-2</v>
      </c>
      <c r="J153" s="41">
        <f t="shared" si="17"/>
        <v>10.799999999999999</v>
      </c>
      <c r="K153" s="1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.5" customHeight="1">
      <c r="A154" s="10"/>
      <c r="B154" s="37" t="s">
        <v>86</v>
      </c>
      <c r="C154" s="38">
        <v>44549</v>
      </c>
      <c r="D154" s="30" t="s">
        <v>21</v>
      </c>
      <c r="E154" s="40">
        <f>J137</f>
        <v>1.5999999999999996</v>
      </c>
      <c r="F154" s="40">
        <v>74</v>
      </c>
      <c r="G154" s="40">
        <v>72</v>
      </c>
      <c r="H154" s="40">
        <f t="shared" si="19"/>
        <v>72</v>
      </c>
      <c r="I154" s="40">
        <f t="shared" si="20"/>
        <v>0</v>
      </c>
      <c r="J154" s="41">
        <f t="shared" si="17"/>
        <v>1.5999999999999996</v>
      </c>
      <c r="K154" s="1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.5" customHeight="1">
      <c r="A155" s="10"/>
      <c r="B155" s="37" t="s">
        <v>45</v>
      </c>
      <c r="C155" s="38">
        <v>44549</v>
      </c>
      <c r="D155" s="30" t="s">
        <v>21</v>
      </c>
      <c r="E155" s="40">
        <f>J139</f>
        <v>9.1</v>
      </c>
      <c r="F155" s="40">
        <v>88</v>
      </c>
      <c r="G155" s="40">
        <v>72</v>
      </c>
      <c r="H155" s="40">
        <f t="shared" si="19"/>
        <v>79</v>
      </c>
      <c r="I155" s="40">
        <f t="shared" si="20"/>
        <v>-7</v>
      </c>
      <c r="J155" s="41">
        <f t="shared" si="17"/>
        <v>9.2</v>
      </c>
      <c r="K155" s="1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.5" customHeight="1">
      <c r="A156" s="10"/>
      <c r="B156" s="37" t="s">
        <v>69</v>
      </c>
      <c r="C156" s="38">
        <v>44549</v>
      </c>
      <c r="D156" s="30" t="s">
        <v>21</v>
      </c>
      <c r="E156" s="40">
        <f aca="true" t="shared" si="22" ref="E156:E173">J141</f>
        <v>14.5</v>
      </c>
      <c r="F156" s="40">
        <v>109</v>
      </c>
      <c r="G156" s="40">
        <v>72</v>
      </c>
      <c r="H156" s="40">
        <f t="shared" si="19"/>
        <v>94</v>
      </c>
      <c r="I156" s="40">
        <f t="shared" si="20"/>
        <v>-22</v>
      </c>
      <c r="J156" s="41">
        <f aca="true" t="shared" si="23" ref="J156:J178">IF(I156&gt;0,E156-I156*0.2,IF(I156&lt;-3,E156+0.1,E156))</f>
        <v>14.6</v>
      </c>
      <c r="K156" s="1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.5" customHeight="1">
      <c r="A157" s="10"/>
      <c r="B157" s="37" t="s">
        <v>51</v>
      </c>
      <c r="C157" s="38">
        <v>44549</v>
      </c>
      <c r="D157" s="30" t="s">
        <v>21</v>
      </c>
      <c r="E157" s="40">
        <f t="shared" si="22"/>
        <v>10.899999999999999</v>
      </c>
      <c r="F157" s="40">
        <v>96</v>
      </c>
      <c r="G157" s="40">
        <v>72</v>
      </c>
      <c r="H157" s="40">
        <f t="shared" si="19"/>
        <v>85</v>
      </c>
      <c r="I157" s="40">
        <f t="shared" si="20"/>
        <v>-13</v>
      </c>
      <c r="J157" s="41">
        <f t="shared" si="23"/>
        <v>10.999999999999998</v>
      </c>
      <c r="K157" s="1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.5" customHeight="1">
      <c r="A158" s="10"/>
      <c r="B158" s="46" t="s">
        <v>49</v>
      </c>
      <c r="C158" s="47">
        <v>44549</v>
      </c>
      <c r="D158" s="48" t="s">
        <v>21</v>
      </c>
      <c r="E158" s="49">
        <f t="shared" si="22"/>
        <v>5.699999999999999</v>
      </c>
      <c r="F158" s="42">
        <v>77</v>
      </c>
      <c r="G158" s="42">
        <v>72</v>
      </c>
      <c r="H158" s="49">
        <f t="shared" si="19"/>
        <v>71</v>
      </c>
      <c r="I158" s="49">
        <f t="shared" si="20"/>
        <v>1</v>
      </c>
      <c r="J158" s="50">
        <f t="shared" si="23"/>
        <v>5.499999999999999</v>
      </c>
      <c r="K158" s="1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.5" customHeight="1">
      <c r="A159" s="10"/>
      <c r="B159" s="31" t="s">
        <v>38</v>
      </c>
      <c r="C159" s="32">
        <v>44563</v>
      </c>
      <c r="D159" s="33" t="s">
        <v>22</v>
      </c>
      <c r="E159" s="34">
        <f t="shared" si="22"/>
        <v>4.799999999999999</v>
      </c>
      <c r="F159" s="35">
        <v>81</v>
      </c>
      <c r="G159" s="35">
        <v>72</v>
      </c>
      <c r="H159" s="34">
        <f t="shared" si="19"/>
        <v>76</v>
      </c>
      <c r="I159" s="34">
        <f t="shared" si="20"/>
        <v>-4</v>
      </c>
      <c r="J159" s="36">
        <f t="shared" si="23"/>
        <v>4.899999999999999</v>
      </c>
      <c r="K159" s="1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.5" customHeight="1">
      <c r="A160" s="10"/>
      <c r="B160" s="37" t="s">
        <v>39</v>
      </c>
      <c r="C160" s="38">
        <v>44563</v>
      </c>
      <c r="D160" s="30" t="s">
        <v>22</v>
      </c>
      <c r="E160" s="40">
        <f t="shared" si="22"/>
        <v>2.5</v>
      </c>
      <c r="F160" s="40">
        <v>80</v>
      </c>
      <c r="G160" s="40">
        <v>72</v>
      </c>
      <c r="H160" s="40">
        <f t="shared" si="19"/>
        <v>77</v>
      </c>
      <c r="I160" s="40">
        <f t="shared" si="20"/>
        <v>-5</v>
      </c>
      <c r="J160" s="41">
        <f t="shared" si="23"/>
        <v>2.6</v>
      </c>
      <c r="K160" s="1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.5" customHeight="1">
      <c r="A161" s="10"/>
      <c r="B161" s="37" t="s">
        <v>41</v>
      </c>
      <c r="C161" s="38">
        <v>44563</v>
      </c>
      <c r="D161" s="30" t="s">
        <v>22</v>
      </c>
      <c r="E161" s="40">
        <f t="shared" si="22"/>
        <v>2.5</v>
      </c>
      <c r="F161" s="40">
        <v>76</v>
      </c>
      <c r="G161" s="40">
        <v>72</v>
      </c>
      <c r="H161" s="40">
        <f t="shared" si="19"/>
        <v>73</v>
      </c>
      <c r="I161" s="40">
        <f t="shared" si="20"/>
        <v>-1</v>
      </c>
      <c r="J161" s="41">
        <f t="shared" si="23"/>
        <v>2.5</v>
      </c>
      <c r="K161" s="1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.5" customHeight="1">
      <c r="A162" s="10"/>
      <c r="B162" s="37" t="s">
        <v>42</v>
      </c>
      <c r="C162" s="38">
        <v>44563</v>
      </c>
      <c r="D162" s="30" t="s">
        <v>22</v>
      </c>
      <c r="E162" s="40">
        <f t="shared" si="22"/>
        <v>8.2</v>
      </c>
      <c r="F162" s="40">
        <v>78</v>
      </c>
      <c r="G162" s="40">
        <v>72</v>
      </c>
      <c r="H162" s="40">
        <f t="shared" si="19"/>
        <v>70</v>
      </c>
      <c r="I162" s="40">
        <f t="shared" si="20"/>
        <v>2</v>
      </c>
      <c r="J162" s="41">
        <f t="shared" si="23"/>
        <v>7.799999999999999</v>
      </c>
      <c r="K162" s="1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.5" customHeight="1">
      <c r="A163" s="10"/>
      <c r="B163" s="37" t="s">
        <v>43</v>
      </c>
      <c r="C163" s="38">
        <v>44563</v>
      </c>
      <c r="D163" s="30" t="s">
        <v>22</v>
      </c>
      <c r="E163" s="40">
        <f t="shared" si="22"/>
        <v>5.1</v>
      </c>
      <c r="F163" s="40">
        <v>78</v>
      </c>
      <c r="G163" s="40">
        <v>72</v>
      </c>
      <c r="H163" s="40">
        <f t="shared" si="19"/>
        <v>73</v>
      </c>
      <c r="I163" s="40">
        <f t="shared" si="20"/>
        <v>-1</v>
      </c>
      <c r="J163" s="41">
        <f t="shared" si="23"/>
        <v>5.1</v>
      </c>
      <c r="K163" s="1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.5" customHeight="1">
      <c r="A164" s="10"/>
      <c r="B164" s="37" t="s">
        <v>46</v>
      </c>
      <c r="C164" s="38">
        <v>44563</v>
      </c>
      <c r="D164" s="30" t="s">
        <v>22</v>
      </c>
      <c r="E164" s="40">
        <f t="shared" si="22"/>
        <v>8.399999999999999</v>
      </c>
      <c r="F164" s="40">
        <v>91</v>
      </c>
      <c r="G164" s="40">
        <v>72</v>
      </c>
      <c r="H164" s="40">
        <f aca="true" t="shared" si="24" ref="H164:H178">F164-ROUND(E164,0)</f>
        <v>83</v>
      </c>
      <c r="I164" s="40">
        <f aca="true" t="shared" si="25" ref="I164:I178">G164-H164</f>
        <v>-11</v>
      </c>
      <c r="J164" s="41">
        <f t="shared" si="23"/>
        <v>8.499999999999998</v>
      </c>
      <c r="K164" s="1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.5" customHeight="1">
      <c r="A165" s="10"/>
      <c r="B165" s="37" t="s">
        <v>50</v>
      </c>
      <c r="C165" s="38">
        <v>44563</v>
      </c>
      <c r="D165" s="30" t="s">
        <v>22</v>
      </c>
      <c r="E165" s="40">
        <f t="shared" si="22"/>
        <v>8.899999999999999</v>
      </c>
      <c r="F165" s="40">
        <v>99</v>
      </c>
      <c r="G165" s="40">
        <v>72</v>
      </c>
      <c r="H165" s="40">
        <f t="shared" si="24"/>
        <v>90</v>
      </c>
      <c r="I165" s="40">
        <f t="shared" si="25"/>
        <v>-18</v>
      </c>
      <c r="J165" s="41">
        <f t="shared" si="23"/>
        <v>8.999999999999998</v>
      </c>
      <c r="K165" s="1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.5" customHeight="1">
      <c r="A166" s="10"/>
      <c r="B166" s="37" t="s">
        <v>52</v>
      </c>
      <c r="C166" s="38">
        <v>44563</v>
      </c>
      <c r="D166" s="30" t="s">
        <v>22</v>
      </c>
      <c r="E166" s="40">
        <f t="shared" si="22"/>
        <v>6.699999999999999</v>
      </c>
      <c r="F166" s="40">
        <v>84</v>
      </c>
      <c r="G166" s="40">
        <v>72</v>
      </c>
      <c r="H166" s="40">
        <f t="shared" si="24"/>
        <v>77</v>
      </c>
      <c r="I166" s="40">
        <f t="shared" si="25"/>
        <v>-5</v>
      </c>
      <c r="J166" s="41">
        <f t="shared" si="23"/>
        <v>6.799999999999999</v>
      </c>
      <c r="K166" s="1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.5" customHeight="1">
      <c r="A167" s="10"/>
      <c r="B167" s="37" t="s">
        <v>66</v>
      </c>
      <c r="C167" s="38">
        <v>44563</v>
      </c>
      <c r="D167" s="30" t="s">
        <v>22</v>
      </c>
      <c r="E167" s="40">
        <f t="shared" si="22"/>
        <v>7.599999999999999</v>
      </c>
      <c r="F167" s="40">
        <v>96</v>
      </c>
      <c r="G167" s="40">
        <v>72</v>
      </c>
      <c r="H167" s="40">
        <f t="shared" si="24"/>
        <v>88</v>
      </c>
      <c r="I167" s="40">
        <f t="shared" si="25"/>
        <v>-16</v>
      </c>
      <c r="J167" s="41">
        <f t="shared" si="23"/>
        <v>7.699999999999998</v>
      </c>
      <c r="K167" s="1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.5" customHeight="1">
      <c r="A168" s="10"/>
      <c r="B168" s="37" t="s">
        <v>81</v>
      </c>
      <c r="C168" s="38">
        <v>44563</v>
      </c>
      <c r="D168" s="30" t="s">
        <v>22</v>
      </c>
      <c r="E168" s="40">
        <f t="shared" si="22"/>
        <v>10.799999999999999</v>
      </c>
      <c r="F168" s="40">
        <v>102</v>
      </c>
      <c r="G168" s="40">
        <v>72</v>
      </c>
      <c r="H168" s="40">
        <f t="shared" si="24"/>
        <v>91</v>
      </c>
      <c r="I168" s="40">
        <f t="shared" si="25"/>
        <v>-19</v>
      </c>
      <c r="J168" s="41">
        <f t="shared" si="23"/>
        <v>10.899999999999999</v>
      </c>
      <c r="K168" s="1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.5" customHeight="1">
      <c r="A169" s="10"/>
      <c r="B169" s="37" t="s">
        <v>86</v>
      </c>
      <c r="C169" s="38">
        <v>44563</v>
      </c>
      <c r="D169" s="30" t="s">
        <v>22</v>
      </c>
      <c r="E169" s="40">
        <f t="shared" si="22"/>
        <v>1.5999999999999996</v>
      </c>
      <c r="F169" s="40">
        <v>73</v>
      </c>
      <c r="G169" s="40">
        <v>72</v>
      </c>
      <c r="H169" s="40">
        <f t="shared" si="24"/>
        <v>71</v>
      </c>
      <c r="I169" s="40">
        <f t="shared" si="25"/>
        <v>1</v>
      </c>
      <c r="J169" s="41">
        <f t="shared" si="23"/>
        <v>1.3999999999999997</v>
      </c>
      <c r="K169" s="1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.5" customHeight="1">
      <c r="A170" s="10"/>
      <c r="B170" s="37" t="s">
        <v>45</v>
      </c>
      <c r="C170" s="38">
        <v>44563</v>
      </c>
      <c r="D170" s="30" t="s">
        <v>22</v>
      </c>
      <c r="E170" s="40">
        <f t="shared" si="22"/>
        <v>9.2</v>
      </c>
      <c r="F170" s="40">
        <v>93</v>
      </c>
      <c r="G170" s="40">
        <v>72</v>
      </c>
      <c r="H170" s="40">
        <f t="shared" si="24"/>
        <v>84</v>
      </c>
      <c r="I170" s="40">
        <f t="shared" si="25"/>
        <v>-12</v>
      </c>
      <c r="J170" s="41">
        <f t="shared" si="23"/>
        <v>9.299999999999999</v>
      </c>
      <c r="K170" s="1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.5" customHeight="1">
      <c r="A171" s="10"/>
      <c r="B171" s="37" t="s">
        <v>69</v>
      </c>
      <c r="C171" s="38">
        <v>44563</v>
      </c>
      <c r="D171" s="30" t="s">
        <v>22</v>
      </c>
      <c r="E171" s="40">
        <f t="shared" si="22"/>
        <v>14.6</v>
      </c>
      <c r="F171" s="40">
        <v>113</v>
      </c>
      <c r="G171" s="40">
        <v>72</v>
      </c>
      <c r="H171" s="40">
        <f t="shared" si="24"/>
        <v>98</v>
      </c>
      <c r="I171" s="40">
        <f t="shared" si="25"/>
        <v>-26</v>
      </c>
      <c r="J171" s="41">
        <f t="shared" si="23"/>
        <v>14.7</v>
      </c>
      <c r="K171" s="1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.5" customHeight="1">
      <c r="A172" s="10"/>
      <c r="B172" s="37" t="s">
        <v>51</v>
      </c>
      <c r="C172" s="38">
        <v>44563</v>
      </c>
      <c r="D172" s="30" t="s">
        <v>22</v>
      </c>
      <c r="E172" s="40">
        <f t="shared" si="22"/>
        <v>10.999999999999998</v>
      </c>
      <c r="F172" s="40">
        <v>78</v>
      </c>
      <c r="G172" s="40">
        <v>72</v>
      </c>
      <c r="H172" s="40">
        <f t="shared" si="24"/>
        <v>67</v>
      </c>
      <c r="I172" s="40">
        <f t="shared" si="25"/>
        <v>5</v>
      </c>
      <c r="J172" s="41">
        <f t="shared" si="23"/>
        <v>9.999999999999998</v>
      </c>
      <c r="K172" s="1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.5" customHeight="1">
      <c r="A173" s="10"/>
      <c r="B173" s="37" t="s">
        <v>49</v>
      </c>
      <c r="C173" s="38">
        <v>44563</v>
      </c>
      <c r="D173" s="30" t="s">
        <v>22</v>
      </c>
      <c r="E173" s="40">
        <f t="shared" si="22"/>
        <v>5.499999999999999</v>
      </c>
      <c r="F173" s="40">
        <v>82</v>
      </c>
      <c r="G173" s="40">
        <v>72</v>
      </c>
      <c r="H173" s="40">
        <f t="shared" si="24"/>
        <v>76</v>
      </c>
      <c r="I173" s="40">
        <f t="shared" si="25"/>
        <v>-4</v>
      </c>
      <c r="J173" s="41">
        <f t="shared" si="23"/>
        <v>5.599999999999999</v>
      </c>
      <c r="K173" s="1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.5" customHeight="1">
      <c r="A174" s="10"/>
      <c r="B174" s="37" t="s">
        <v>65</v>
      </c>
      <c r="C174" s="38">
        <v>44563</v>
      </c>
      <c r="D174" s="30" t="s">
        <v>22</v>
      </c>
      <c r="E174" s="40">
        <f>J94</f>
        <v>5.8</v>
      </c>
      <c r="F174" s="40">
        <v>84</v>
      </c>
      <c r="G174" s="40">
        <v>72</v>
      </c>
      <c r="H174" s="40">
        <f t="shared" si="24"/>
        <v>78</v>
      </c>
      <c r="I174" s="40">
        <f t="shared" si="25"/>
        <v>-6</v>
      </c>
      <c r="J174" s="41">
        <f t="shared" si="23"/>
        <v>5.8999999999999995</v>
      </c>
      <c r="K174" s="1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.5" customHeight="1">
      <c r="A175" s="10"/>
      <c r="B175" s="37" t="s">
        <v>40</v>
      </c>
      <c r="C175" s="38">
        <v>44563</v>
      </c>
      <c r="D175" s="30" t="s">
        <v>22</v>
      </c>
      <c r="E175" s="40">
        <f>J127</f>
        <v>2</v>
      </c>
      <c r="F175" s="40">
        <v>74</v>
      </c>
      <c r="G175" s="40">
        <v>72</v>
      </c>
      <c r="H175" s="40">
        <f t="shared" si="24"/>
        <v>72</v>
      </c>
      <c r="I175" s="40">
        <f t="shared" si="25"/>
        <v>0</v>
      </c>
      <c r="J175" s="41">
        <f t="shared" si="23"/>
        <v>2</v>
      </c>
      <c r="K175" s="1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.5" customHeight="1">
      <c r="A176" s="10"/>
      <c r="B176" s="37" t="s">
        <v>54</v>
      </c>
      <c r="C176" s="38">
        <v>44563</v>
      </c>
      <c r="D176" s="30" t="s">
        <v>22</v>
      </c>
      <c r="E176" s="40">
        <f>J134</f>
        <v>5.999999999999999</v>
      </c>
      <c r="F176" s="40">
        <v>89</v>
      </c>
      <c r="G176" s="40">
        <v>72</v>
      </c>
      <c r="H176" s="40">
        <f t="shared" si="24"/>
        <v>83</v>
      </c>
      <c r="I176" s="40">
        <f t="shared" si="25"/>
        <v>-11</v>
      </c>
      <c r="J176" s="41">
        <f t="shared" si="23"/>
        <v>6.099999999999999</v>
      </c>
      <c r="K176" s="1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.5" customHeight="1">
      <c r="A177" s="10"/>
      <c r="B177" s="37" t="s">
        <v>82</v>
      </c>
      <c r="C177" s="38">
        <v>44563</v>
      </c>
      <c r="D177" s="30" t="s">
        <v>22</v>
      </c>
      <c r="E177" s="40">
        <f>J82</f>
        <v>9.5</v>
      </c>
      <c r="F177" s="40">
        <v>101</v>
      </c>
      <c r="G177" s="40">
        <v>72</v>
      </c>
      <c r="H177" s="40">
        <f t="shared" si="24"/>
        <v>91</v>
      </c>
      <c r="I177" s="40">
        <f t="shared" si="25"/>
        <v>-19</v>
      </c>
      <c r="J177" s="41">
        <f t="shared" si="23"/>
        <v>9.6</v>
      </c>
      <c r="K177" s="1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.5" customHeight="1">
      <c r="A178" s="10"/>
      <c r="B178" s="37" t="s">
        <v>91</v>
      </c>
      <c r="C178" s="38">
        <v>44563</v>
      </c>
      <c r="D178" s="30" t="s">
        <v>22</v>
      </c>
      <c r="E178" s="40">
        <f>ROUND(C57/2,1)</f>
        <v>10.1</v>
      </c>
      <c r="F178" s="40">
        <v>102</v>
      </c>
      <c r="G178" s="40">
        <v>72</v>
      </c>
      <c r="H178" s="40">
        <f t="shared" si="24"/>
        <v>92</v>
      </c>
      <c r="I178" s="40">
        <f t="shared" si="25"/>
        <v>-20</v>
      </c>
      <c r="J178" s="41">
        <f t="shared" si="23"/>
        <v>10.2</v>
      </c>
      <c r="K178" s="1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.5" customHeight="1">
      <c r="A179" s="10"/>
      <c r="B179" s="46" t="s">
        <v>95</v>
      </c>
      <c r="C179" s="47">
        <v>44563</v>
      </c>
      <c r="D179" s="48" t="s">
        <v>22</v>
      </c>
      <c r="E179" s="42">
        <f>ROUND(C61/2,1)</f>
        <v>5.3</v>
      </c>
      <c r="F179" s="48" t="s">
        <v>131</v>
      </c>
      <c r="G179" s="42">
        <v>72</v>
      </c>
      <c r="H179" s="48" t="s">
        <v>98</v>
      </c>
      <c r="I179" s="48" t="s">
        <v>98</v>
      </c>
      <c r="J179" s="50">
        <v>5.4</v>
      </c>
      <c r="K179" s="1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.5" customHeight="1">
      <c r="A180" s="10"/>
      <c r="B180" s="31" t="s">
        <v>38</v>
      </c>
      <c r="C180" s="32">
        <v>44570</v>
      </c>
      <c r="D180" s="33" t="s">
        <v>23</v>
      </c>
      <c r="E180" s="34">
        <f>J159</f>
        <v>4.899999999999999</v>
      </c>
      <c r="F180" s="35">
        <v>81</v>
      </c>
      <c r="G180" s="35">
        <v>72</v>
      </c>
      <c r="H180" s="34">
        <f>F180-ROUND(E180,0)</f>
        <v>76</v>
      </c>
      <c r="I180" s="34">
        <f>G180-H180</f>
        <v>-4</v>
      </c>
      <c r="J180" s="36">
        <f>IF(I180&gt;0,E180-I180*0.2,IF(I180&lt;-3,E180+0.1,E180))</f>
        <v>4.999999999999998</v>
      </c>
      <c r="K180" s="1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.5" customHeight="1">
      <c r="A181" s="10"/>
      <c r="B181" s="37" t="s">
        <v>39</v>
      </c>
      <c r="C181" s="38">
        <v>44570</v>
      </c>
      <c r="D181" s="30" t="s">
        <v>23</v>
      </c>
      <c r="E181" s="40">
        <f>J160</f>
        <v>2.6</v>
      </c>
      <c r="F181" s="40">
        <v>80</v>
      </c>
      <c r="G181" s="40">
        <v>72</v>
      </c>
      <c r="H181" s="40">
        <f>F181-ROUND(E181,0)</f>
        <v>77</v>
      </c>
      <c r="I181" s="40">
        <f>G181-H181</f>
        <v>-5</v>
      </c>
      <c r="J181" s="41">
        <f>IF(I181&gt;0,E181-I181*0.2,IF(I181&lt;-3,E181+0.1,E181))</f>
        <v>2.7</v>
      </c>
      <c r="K181" s="1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.5" customHeight="1">
      <c r="A182" s="10"/>
      <c r="B182" s="37" t="s">
        <v>41</v>
      </c>
      <c r="C182" s="38">
        <v>44570</v>
      </c>
      <c r="D182" s="30" t="s">
        <v>23</v>
      </c>
      <c r="E182" s="40">
        <f>J161</f>
        <v>2.5</v>
      </c>
      <c r="F182" s="40">
        <v>75</v>
      </c>
      <c r="G182" s="40">
        <v>72</v>
      </c>
      <c r="H182" s="40">
        <f>F182-ROUND(E182,0)</f>
        <v>72</v>
      </c>
      <c r="I182" s="40">
        <f>G182-H182</f>
        <v>0</v>
      </c>
      <c r="J182" s="41">
        <f>IF(I182&gt;0,E182-I182*0.2,IF(I182&lt;-3,E182+0.1,E182))</f>
        <v>2.5</v>
      </c>
      <c r="K182" s="1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.5" customHeight="1">
      <c r="A183" s="10"/>
      <c r="B183" s="37" t="s">
        <v>43</v>
      </c>
      <c r="C183" s="38">
        <v>44570</v>
      </c>
      <c r="D183" s="30" t="s">
        <v>23</v>
      </c>
      <c r="E183" s="40">
        <f>J163</f>
        <v>5.1</v>
      </c>
      <c r="F183" s="40">
        <v>79</v>
      </c>
      <c r="G183" s="40">
        <v>72</v>
      </c>
      <c r="H183" s="40">
        <f>F183-ROUND(E183,0)</f>
        <v>74</v>
      </c>
      <c r="I183" s="40">
        <f>G183-H183</f>
        <v>-2</v>
      </c>
      <c r="J183" s="41">
        <f>IF(I183&gt;0,E183-I183*0.2,IF(I183&lt;-3,E183+0.1,E183))</f>
        <v>5.1</v>
      </c>
      <c r="K183" s="1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.5" customHeight="1">
      <c r="A184" s="10"/>
      <c r="B184" s="37" t="s">
        <v>46</v>
      </c>
      <c r="C184" s="38">
        <v>44570</v>
      </c>
      <c r="D184" s="30" t="s">
        <v>23</v>
      </c>
      <c r="E184" s="40">
        <f>J164</f>
        <v>8.499999999999998</v>
      </c>
      <c r="F184" s="40">
        <v>85</v>
      </c>
      <c r="G184" s="40">
        <v>72</v>
      </c>
      <c r="H184" s="40">
        <f>F184-ROUND(E184,0)</f>
        <v>76</v>
      </c>
      <c r="I184" s="40">
        <f>G184-H184</f>
        <v>-4</v>
      </c>
      <c r="J184" s="41">
        <f>IF(I184&gt;0,E184-I184*0.2,IF(I184&lt;-3,E184+0.1,E184))</f>
        <v>8.599999999999998</v>
      </c>
      <c r="K184" s="1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.5" customHeight="1">
      <c r="A185" s="10"/>
      <c r="B185" s="37" t="s">
        <v>50</v>
      </c>
      <c r="C185" s="38">
        <v>44570</v>
      </c>
      <c r="D185" s="30" t="s">
        <v>23</v>
      </c>
      <c r="E185" s="40">
        <f>J165</f>
        <v>8.999999999999998</v>
      </c>
      <c r="F185" s="30" t="s">
        <v>131</v>
      </c>
      <c r="G185" s="40">
        <v>72</v>
      </c>
      <c r="H185" s="30" t="s">
        <v>98</v>
      </c>
      <c r="I185" s="30" t="s">
        <v>98</v>
      </c>
      <c r="J185" s="41">
        <v>9.1</v>
      </c>
      <c r="K185" s="1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.5" customHeight="1">
      <c r="A186" s="10"/>
      <c r="B186" s="37" t="s">
        <v>52</v>
      </c>
      <c r="C186" s="38">
        <v>44570</v>
      </c>
      <c r="D186" s="30" t="s">
        <v>23</v>
      </c>
      <c r="E186" s="40">
        <f>J166</f>
        <v>6.799999999999999</v>
      </c>
      <c r="F186" s="40">
        <v>86</v>
      </c>
      <c r="G186" s="40">
        <v>72</v>
      </c>
      <c r="H186" s="40">
        <f aca="true" t="shared" si="26" ref="H186:H232">F186-ROUND(E186,0)</f>
        <v>79</v>
      </c>
      <c r="I186" s="40">
        <f aca="true" t="shared" si="27" ref="I186:I232">G186-H186</f>
        <v>-7</v>
      </c>
      <c r="J186" s="41">
        <f aca="true" t="shared" si="28" ref="J186:J195">IF(I186&gt;0,E186-I186*0.2,IF(I186&lt;-3,E186+0.1,E186))</f>
        <v>6.899999999999999</v>
      </c>
      <c r="K186" s="1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.5" customHeight="1">
      <c r="A187" s="10"/>
      <c r="B187" s="37" t="s">
        <v>81</v>
      </c>
      <c r="C187" s="38">
        <v>44570</v>
      </c>
      <c r="D187" s="30" t="s">
        <v>23</v>
      </c>
      <c r="E187" s="40">
        <f aca="true" t="shared" si="29" ref="E187:E195">J168</f>
        <v>10.899999999999999</v>
      </c>
      <c r="F187" s="40">
        <v>100</v>
      </c>
      <c r="G187" s="40">
        <v>72</v>
      </c>
      <c r="H187" s="40">
        <f t="shared" si="26"/>
        <v>89</v>
      </c>
      <c r="I187" s="40">
        <f t="shared" si="27"/>
        <v>-17</v>
      </c>
      <c r="J187" s="41">
        <f t="shared" si="28"/>
        <v>10.999999999999998</v>
      </c>
      <c r="K187" s="1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.5" customHeight="1">
      <c r="A188" s="10"/>
      <c r="B188" s="37" t="s">
        <v>86</v>
      </c>
      <c r="C188" s="38">
        <v>44570</v>
      </c>
      <c r="D188" s="30" t="s">
        <v>23</v>
      </c>
      <c r="E188" s="40">
        <f t="shared" si="29"/>
        <v>1.3999999999999997</v>
      </c>
      <c r="F188" s="40">
        <v>74</v>
      </c>
      <c r="G188" s="40">
        <v>72</v>
      </c>
      <c r="H188" s="40">
        <f t="shared" si="26"/>
        <v>73</v>
      </c>
      <c r="I188" s="40">
        <f t="shared" si="27"/>
        <v>-1</v>
      </c>
      <c r="J188" s="41">
        <f t="shared" si="28"/>
        <v>1.3999999999999997</v>
      </c>
      <c r="K188" s="1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.5" customHeight="1">
      <c r="A189" s="10"/>
      <c r="B189" s="37" t="s">
        <v>45</v>
      </c>
      <c r="C189" s="38">
        <v>44570</v>
      </c>
      <c r="D189" s="30" t="s">
        <v>23</v>
      </c>
      <c r="E189" s="40">
        <f t="shared" si="29"/>
        <v>9.299999999999999</v>
      </c>
      <c r="F189" s="40">
        <v>91</v>
      </c>
      <c r="G189" s="40">
        <v>72</v>
      </c>
      <c r="H189" s="40">
        <f t="shared" si="26"/>
        <v>82</v>
      </c>
      <c r="I189" s="40">
        <f t="shared" si="27"/>
        <v>-10</v>
      </c>
      <c r="J189" s="41">
        <f t="shared" si="28"/>
        <v>9.399999999999999</v>
      </c>
      <c r="K189" s="1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.5" customHeight="1">
      <c r="A190" s="10"/>
      <c r="B190" s="37" t="s">
        <v>69</v>
      </c>
      <c r="C190" s="38">
        <v>44570</v>
      </c>
      <c r="D190" s="30" t="s">
        <v>23</v>
      </c>
      <c r="E190" s="40">
        <f t="shared" si="29"/>
        <v>14.7</v>
      </c>
      <c r="F190" s="40">
        <v>110</v>
      </c>
      <c r="G190" s="40">
        <v>72</v>
      </c>
      <c r="H190" s="40">
        <f t="shared" si="26"/>
        <v>95</v>
      </c>
      <c r="I190" s="40">
        <f t="shared" si="27"/>
        <v>-23</v>
      </c>
      <c r="J190" s="41">
        <f t="shared" si="28"/>
        <v>14.799999999999999</v>
      </c>
      <c r="K190" s="1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.5" customHeight="1">
      <c r="A191" s="10"/>
      <c r="B191" s="37" t="s">
        <v>51</v>
      </c>
      <c r="C191" s="38">
        <v>44570</v>
      </c>
      <c r="D191" s="30" t="s">
        <v>23</v>
      </c>
      <c r="E191" s="40">
        <f t="shared" si="29"/>
        <v>9.999999999999998</v>
      </c>
      <c r="F191" s="40">
        <v>85</v>
      </c>
      <c r="G191" s="40">
        <v>72</v>
      </c>
      <c r="H191" s="40">
        <f t="shared" si="26"/>
        <v>75</v>
      </c>
      <c r="I191" s="40">
        <f t="shared" si="27"/>
        <v>-3</v>
      </c>
      <c r="J191" s="41">
        <f t="shared" si="28"/>
        <v>9.999999999999998</v>
      </c>
      <c r="K191" s="1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.5" customHeight="1">
      <c r="A192" s="10"/>
      <c r="B192" s="37" t="s">
        <v>49</v>
      </c>
      <c r="C192" s="38">
        <v>44570</v>
      </c>
      <c r="D192" s="30" t="s">
        <v>23</v>
      </c>
      <c r="E192" s="40">
        <f t="shared" si="29"/>
        <v>5.599999999999999</v>
      </c>
      <c r="F192" s="40">
        <v>81</v>
      </c>
      <c r="G192" s="40">
        <v>72</v>
      </c>
      <c r="H192" s="40">
        <f t="shared" si="26"/>
        <v>75</v>
      </c>
      <c r="I192" s="40">
        <f t="shared" si="27"/>
        <v>-3</v>
      </c>
      <c r="J192" s="41">
        <f t="shared" si="28"/>
        <v>5.599999999999999</v>
      </c>
      <c r="K192" s="1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.5" customHeight="1">
      <c r="A193" s="10"/>
      <c r="B193" s="37" t="s">
        <v>65</v>
      </c>
      <c r="C193" s="38">
        <v>44570</v>
      </c>
      <c r="D193" s="30" t="s">
        <v>23</v>
      </c>
      <c r="E193" s="40">
        <f t="shared" si="29"/>
        <v>5.8999999999999995</v>
      </c>
      <c r="F193" s="40">
        <v>87</v>
      </c>
      <c r="G193" s="40">
        <v>72</v>
      </c>
      <c r="H193" s="40">
        <f t="shared" si="26"/>
        <v>81</v>
      </c>
      <c r="I193" s="40">
        <f t="shared" si="27"/>
        <v>-9</v>
      </c>
      <c r="J193" s="41">
        <f t="shared" si="28"/>
        <v>5.999999999999999</v>
      </c>
      <c r="K193" s="1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.5" customHeight="1">
      <c r="A194" s="10"/>
      <c r="B194" s="37" t="s">
        <v>40</v>
      </c>
      <c r="C194" s="38">
        <v>44570</v>
      </c>
      <c r="D194" s="30" t="s">
        <v>23</v>
      </c>
      <c r="E194" s="40">
        <f t="shared" si="29"/>
        <v>2</v>
      </c>
      <c r="F194" s="40">
        <v>75</v>
      </c>
      <c r="G194" s="40">
        <v>72</v>
      </c>
      <c r="H194" s="40">
        <f t="shared" si="26"/>
        <v>73</v>
      </c>
      <c r="I194" s="40">
        <f t="shared" si="27"/>
        <v>-1</v>
      </c>
      <c r="J194" s="41">
        <f t="shared" si="28"/>
        <v>2</v>
      </c>
      <c r="K194" s="1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.5" customHeight="1">
      <c r="A195" s="10"/>
      <c r="B195" s="37" t="s">
        <v>54</v>
      </c>
      <c r="C195" s="38">
        <v>44570</v>
      </c>
      <c r="D195" s="30" t="s">
        <v>23</v>
      </c>
      <c r="E195" s="40">
        <f t="shared" si="29"/>
        <v>6.099999999999999</v>
      </c>
      <c r="F195" s="40">
        <v>94</v>
      </c>
      <c r="G195" s="40">
        <v>72</v>
      </c>
      <c r="H195" s="40">
        <f t="shared" si="26"/>
        <v>88</v>
      </c>
      <c r="I195" s="40">
        <f t="shared" si="27"/>
        <v>-16</v>
      </c>
      <c r="J195" s="41">
        <f t="shared" si="28"/>
        <v>6.199999999999998</v>
      </c>
      <c r="K195" s="1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.5" customHeight="1">
      <c r="A196" s="10"/>
      <c r="B196" s="37" t="s">
        <v>88</v>
      </c>
      <c r="C196" s="38">
        <v>44570</v>
      </c>
      <c r="D196" s="30" t="s">
        <v>23</v>
      </c>
      <c r="E196" s="40">
        <f>J123</f>
        <v>18</v>
      </c>
      <c r="F196" s="40">
        <v>132</v>
      </c>
      <c r="G196" s="40">
        <v>72</v>
      </c>
      <c r="H196" s="40">
        <f t="shared" si="26"/>
        <v>114</v>
      </c>
      <c r="I196" s="40">
        <f t="shared" si="27"/>
        <v>-42</v>
      </c>
      <c r="J196" s="41">
        <v>18</v>
      </c>
      <c r="K196" s="1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.5" customHeight="1">
      <c r="A197" s="10"/>
      <c r="B197" s="46" t="s">
        <v>96</v>
      </c>
      <c r="C197" s="47">
        <v>44570</v>
      </c>
      <c r="D197" s="48" t="s">
        <v>23</v>
      </c>
      <c r="E197" s="49">
        <f>ROUND(C62/2,1)</f>
        <v>11.4</v>
      </c>
      <c r="F197" s="42">
        <v>122</v>
      </c>
      <c r="G197" s="42">
        <v>72</v>
      </c>
      <c r="H197" s="49">
        <f t="shared" si="26"/>
        <v>111</v>
      </c>
      <c r="I197" s="49">
        <f t="shared" si="27"/>
        <v>-39</v>
      </c>
      <c r="J197" s="50">
        <f aca="true" t="shared" si="30" ref="J197:J232">IF(I197&gt;0,E197-I197*0.2,IF(I197&lt;-3,E197+0.1,E197))</f>
        <v>11.5</v>
      </c>
      <c r="K197" s="1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.5" customHeight="1">
      <c r="A198" s="10"/>
      <c r="B198" s="31" t="s">
        <v>38</v>
      </c>
      <c r="C198" s="32">
        <v>44577</v>
      </c>
      <c r="D198" s="33" t="s">
        <v>24</v>
      </c>
      <c r="E198" s="34">
        <f aca="true" t="shared" si="31" ref="E198:E206">J180</f>
        <v>4.999999999999998</v>
      </c>
      <c r="F198" s="35">
        <v>77</v>
      </c>
      <c r="G198" s="35">
        <v>71</v>
      </c>
      <c r="H198" s="34">
        <f t="shared" si="26"/>
        <v>72</v>
      </c>
      <c r="I198" s="34">
        <f t="shared" si="27"/>
        <v>-1</v>
      </c>
      <c r="J198" s="36">
        <f t="shared" si="30"/>
        <v>4.999999999999998</v>
      </c>
      <c r="K198" s="1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.5" customHeight="1">
      <c r="A199" s="10"/>
      <c r="B199" s="37" t="s">
        <v>39</v>
      </c>
      <c r="C199" s="38">
        <v>44577</v>
      </c>
      <c r="D199" s="30" t="s">
        <v>24</v>
      </c>
      <c r="E199" s="40">
        <f t="shared" si="31"/>
        <v>2.7</v>
      </c>
      <c r="F199" s="40">
        <v>74</v>
      </c>
      <c r="G199" s="40">
        <v>71</v>
      </c>
      <c r="H199" s="40">
        <f t="shared" si="26"/>
        <v>71</v>
      </c>
      <c r="I199" s="40">
        <f t="shared" si="27"/>
        <v>0</v>
      </c>
      <c r="J199" s="41">
        <f t="shared" si="30"/>
        <v>2.7</v>
      </c>
      <c r="K199" s="1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.5" customHeight="1">
      <c r="A200" s="10"/>
      <c r="B200" s="37" t="s">
        <v>41</v>
      </c>
      <c r="C200" s="38">
        <v>44577</v>
      </c>
      <c r="D200" s="30" t="s">
        <v>24</v>
      </c>
      <c r="E200" s="40">
        <f t="shared" si="31"/>
        <v>2.5</v>
      </c>
      <c r="F200" s="40">
        <v>70</v>
      </c>
      <c r="G200" s="40">
        <v>71</v>
      </c>
      <c r="H200" s="40">
        <f t="shared" si="26"/>
        <v>67</v>
      </c>
      <c r="I200" s="40">
        <f t="shared" si="27"/>
        <v>4</v>
      </c>
      <c r="J200" s="41">
        <f t="shared" si="30"/>
        <v>1.7</v>
      </c>
      <c r="K200" s="1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.5" customHeight="1">
      <c r="A201" s="10"/>
      <c r="B201" s="37" t="s">
        <v>43</v>
      </c>
      <c r="C201" s="38">
        <v>44577</v>
      </c>
      <c r="D201" s="30" t="s">
        <v>24</v>
      </c>
      <c r="E201" s="40">
        <f t="shared" si="31"/>
        <v>5.1</v>
      </c>
      <c r="F201" s="40">
        <v>74</v>
      </c>
      <c r="G201" s="40">
        <v>71</v>
      </c>
      <c r="H201" s="40">
        <f t="shared" si="26"/>
        <v>69</v>
      </c>
      <c r="I201" s="40">
        <f t="shared" si="27"/>
        <v>2</v>
      </c>
      <c r="J201" s="41">
        <f t="shared" si="30"/>
        <v>4.699999999999999</v>
      </c>
      <c r="K201" s="1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.5" customHeight="1">
      <c r="A202" s="10"/>
      <c r="B202" s="37" t="s">
        <v>46</v>
      </c>
      <c r="C202" s="38">
        <v>44577</v>
      </c>
      <c r="D202" s="30" t="s">
        <v>24</v>
      </c>
      <c r="E202" s="40">
        <f t="shared" si="31"/>
        <v>8.599999999999998</v>
      </c>
      <c r="F202" s="40">
        <v>97</v>
      </c>
      <c r="G202" s="40">
        <v>71</v>
      </c>
      <c r="H202" s="40">
        <f t="shared" si="26"/>
        <v>88</v>
      </c>
      <c r="I202" s="40">
        <f t="shared" si="27"/>
        <v>-17</v>
      </c>
      <c r="J202" s="41">
        <f t="shared" si="30"/>
        <v>8.699999999999998</v>
      </c>
      <c r="K202" s="1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.5" customHeight="1">
      <c r="A203" s="10"/>
      <c r="B203" s="37" t="s">
        <v>50</v>
      </c>
      <c r="C203" s="38">
        <v>44577</v>
      </c>
      <c r="D203" s="30" t="s">
        <v>24</v>
      </c>
      <c r="E203" s="40">
        <f t="shared" si="31"/>
        <v>9.1</v>
      </c>
      <c r="F203" s="40">
        <v>82</v>
      </c>
      <c r="G203" s="40">
        <v>71</v>
      </c>
      <c r="H203" s="40">
        <f t="shared" si="26"/>
        <v>73</v>
      </c>
      <c r="I203" s="40">
        <f t="shared" si="27"/>
        <v>-2</v>
      </c>
      <c r="J203" s="41">
        <f t="shared" si="30"/>
        <v>9.1</v>
      </c>
      <c r="K203" s="1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.5" customHeight="1">
      <c r="A204" s="10"/>
      <c r="B204" s="37" t="s">
        <v>52</v>
      </c>
      <c r="C204" s="38">
        <v>44577</v>
      </c>
      <c r="D204" s="30" t="s">
        <v>24</v>
      </c>
      <c r="E204" s="40">
        <f t="shared" si="31"/>
        <v>6.899999999999999</v>
      </c>
      <c r="F204" s="40">
        <v>81</v>
      </c>
      <c r="G204" s="40">
        <v>71</v>
      </c>
      <c r="H204" s="40">
        <f t="shared" si="26"/>
        <v>74</v>
      </c>
      <c r="I204" s="40">
        <f t="shared" si="27"/>
        <v>-3</v>
      </c>
      <c r="J204" s="41">
        <f t="shared" si="30"/>
        <v>6.899999999999999</v>
      </c>
      <c r="K204" s="1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.5" customHeight="1">
      <c r="A205" s="10"/>
      <c r="B205" s="37" t="s">
        <v>81</v>
      </c>
      <c r="C205" s="38">
        <v>44577</v>
      </c>
      <c r="D205" s="30" t="s">
        <v>24</v>
      </c>
      <c r="E205" s="40">
        <f t="shared" si="31"/>
        <v>10.999999999999998</v>
      </c>
      <c r="F205" s="40">
        <v>97</v>
      </c>
      <c r="G205" s="40">
        <v>71</v>
      </c>
      <c r="H205" s="40">
        <f t="shared" si="26"/>
        <v>86</v>
      </c>
      <c r="I205" s="40">
        <f t="shared" si="27"/>
        <v>-15</v>
      </c>
      <c r="J205" s="41">
        <f t="shared" si="30"/>
        <v>11.099999999999998</v>
      </c>
      <c r="K205" s="1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.5" customHeight="1">
      <c r="A206" s="10"/>
      <c r="B206" s="37" t="s">
        <v>86</v>
      </c>
      <c r="C206" s="38">
        <v>44577</v>
      </c>
      <c r="D206" s="30" t="s">
        <v>24</v>
      </c>
      <c r="E206" s="40">
        <f t="shared" si="31"/>
        <v>1.3999999999999997</v>
      </c>
      <c r="F206" s="40">
        <v>65</v>
      </c>
      <c r="G206" s="40">
        <v>71</v>
      </c>
      <c r="H206" s="40">
        <f t="shared" si="26"/>
        <v>64</v>
      </c>
      <c r="I206" s="40">
        <f t="shared" si="27"/>
        <v>7</v>
      </c>
      <c r="J206" s="41">
        <f t="shared" si="30"/>
        <v>-4.440892098500626E-16</v>
      </c>
      <c r="K206" s="1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.5" customHeight="1">
      <c r="A207" s="10"/>
      <c r="B207" s="37" t="s">
        <v>69</v>
      </c>
      <c r="C207" s="38">
        <v>44577</v>
      </c>
      <c r="D207" s="30" t="s">
        <v>24</v>
      </c>
      <c r="E207" s="40">
        <f>J190</f>
        <v>14.799999999999999</v>
      </c>
      <c r="F207" s="40">
        <v>131</v>
      </c>
      <c r="G207" s="40">
        <v>71</v>
      </c>
      <c r="H207" s="40">
        <f t="shared" si="26"/>
        <v>116</v>
      </c>
      <c r="I207" s="40">
        <f t="shared" si="27"/>
        <v>-45</v>
      </c>
      <c r="J207" s="41">
        <f t="shared" si="30"/>
        <v>14.899999999999999</v>
      </c>
      <c r="K207" s="1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.5" customHeight="1">
      <c r="A208" s="10"/>
      <c r="B208" s="37" t="s">
        <v>51</v>
      </c>
      <c r="C208" s="38">
        <v>44577</v>
      </c>
      <c r="D208" s="30" t="s">
        <v>24</v>
      </c>
      <c r="E208" s="40">
        <f>J191</f>
        <v>9.999999999999998</v>
      </c>
      <c r="F208" s="40">
        <v>89</v>
      </c>
      <c r="G208" s="40">
        <v>71</v>
      </c>
      <c r="H208" s="40">
        <f t="shared" si="26"/>
        <v>79</v>
      </c>
      <c r="I208" s="40">
        <f t="shared" si="27"/>
        <v>-8</v>
      </c>
      <c r="J208" s="41">
        <f t="shared" si="30"/>
        <v>10.099999999999998</v>
      </c>
      <c r="K208" s="1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.5" customHeight="1">
      <c r="A209" s="10"/>
      <c r="B209" s="37" t="s">
        <v>49</v>
      </c>
      <c r="C209" s="38">
        <v>44577</v>
      </c>
      <c r="D209" s="30" t="s">
        <v>24</v>
      </c>
      <c r="E209" s="40">
        <f>J192</f>
        <v>5.599999999999999</v>
      </c>
      <c r="F209" s="40">
        <v>73</v>
      </c>
      <c r="G209" s="40">
        <v>71</v>
      </c>
      <c r="H209" s="40">
        <f t="shared" si="26"/>
        <v>67</v>
      </c>
      <c r="I209" s="40">
        <f t="shared" si="27"/>
        <v>4</v>
      </c>
      <c r="J209" s="41">
        <f t="shared" si="30"/>
        <v>4.799999999999999</v>
      </c>
      <c r="K209" s="1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.5" customHeight="1">
      <c r="A210" s="10"/>
      <c r="B210" s="37" t="s">
        <v>65</v>
      </c>
      <c r="C210" s="38">
        <v>44577</v>
      </c>
      <c r="D210" s="30" t="s">
        <v>24</v>
      </c>
      <c r="E210" s="40">
        <f>J193</f>
        <v>5.999999999999999</v>
      </c>
      <c r="F210" s="40">
        <v>79</v>
      </c>
      <c r="G210" s="40">
        <v>71</v>
      </c>
      <c r="H210" s="40">
        <f t="shared" si="26"/>
        <v>73</v>
      </c>
      <c r="I210" s="40">
        <f t="shared" si="27"/>
        <v>-2</v>
      </c>
      <c r="J210" s="41">
        <f t="shared" si="30"/>
        <v>5.999999999999999</v>
      </c>
      <c r="K210" s="1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.5" customHeight="1">
      <c r="A211" s="10"/>
      <c r="B211" s="37" t="s">
        <v>68</v>
      </c>
      <c r="C211" s="38">
        <v>44577</v>
      </c>
      <c r="D211" s="30" t="s">
        <v>24</v>
      </c>
      <c r="E211" s="40">
        <f>ROUND(C34/2,1)</f>
        <v>6.2</v>
      </c>
      <c r="F211" s="40">
        <v>82</v>
      </c>
      <c r="G211" s="40">
        <v>71</v>
      </c>
      <c r="H211" s="40">
        <f t="shared" si="26"/>
        <v>76</v>
      </c>
      <c r="I211" s="40">
        <f t="shared" si="27"/>
        <v>-5</v>
      </c>
      <c r="J211" s="41">
        <f t="shared" si="30"/>
        <v>6.3</v>
      </c>
      <c r="K211" s="1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.5" customHeight="1">
      <c r="A212" s="10"/>
      <c r="B212" s="37" t="s">
        <v>79</v>
      </c>
      <c r="C212" s="38">
        <v>44577</v>
      </c>
      <c r="D212" s="30" t="s">
        <v>24</v>
      </c>
      <c r="E212" s="40">
        <f>ROUND(C45/2,1)</f>
        <v>10.3</v>
      </c>
      <c r="F212" s="40">
        <v>82</v>
      </c>
      <c r="G212" s="40">
        <v>71</v>
      </c>
      <c r="H212" s="40">
        <f t="shared" si="26"/>
        <v>72</v>
      </c>
      <c r="I212" s="40">
        <f t="shared" si="27"/>
        <v>-1</v>
      </c>
      <c r="J212" s="41">
        <f t="shared" si="30"/>
        <v>10.3</v>
      </c>
      <c r="K212" s="1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.5" customHeight="1">
      <c r="A213" s="10"/>
      <c r="B213" s="37" t="s">
        <v>66</v>
      </c>
      <c r="C213" s="38">
        <v>44577</v>
      </c>
      <c r="D213" s="30" t="s">
        <v>24</v>
      </c>
      <c r="E213" s="40">
        <f>J167</f>
        <v>7.699999999999998</v>
      </c>
      <c r="F213" s="40">
        <v>78</v>
      </c>
      <c r="G213" s="40">
        <v>71</v>
      </c>
      <c r="H213" s="40">
        <f t="shared" si="26"/>
        <v>70</v>
      </c>
      <c r="I213" s="40">
        <f t="shared" si="27"/>
        <v>1</v>
      </c>
      <c r="J213" s="41">
        <f t="shared" si="30"/>
        <v>7.499999999999998</v>
      </c>
      <c r="K213" s="1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.5" customHeight="1">
      <c r="A214" s="10"/>
      <c r="B214" s="37" t="s">
        <v>80</v>
      </c>
      <c r="C214" s="38">
        <v>44577</v>
      </c>
      <c r="D214" s="30" t="s">
        <v>24</v>
      </c>
      <c r="E214" s="40">
        <f>ROUND(C46/2,1)</f>
        <v>8.5</v>
      </c>
      <c r="F214" s="40">
        <v>85</v>
      </c>
      <c r="G214" s="40">
        <v>71</v>
      </c>
      <c r="H214" s="40">
        <f t="shared" si="26"/>
        <v>76</v>
      </c>
      <c r="I214" s="40">
        <f t="shared" si="27"/>
        <v>-5</v>
      </c>
      <c r="J214" s="41">
        <f t="shared" si="30"/>
        <v>8.6</v>
      </c>
      <c r="K214" s="1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.5" customHeight="1">
      <c r="A215" s="10"/>
      <c r="B215" s="46" t="s">
        <v>87</v>
      </c>
      <c r="C215" s="47">
        <v>44577</v>
      </c>
      <c r="D215" s="48" t="s">
        <v>24</v>
      </c>
      <c r="E215" s="49">
        <f>J140</f>
        <v>5.999999999999999</v>
      </c>
      <c r="F215" s="42">
        <v>77</v>
      </c>
      <c r="G215" s="42">
        <v>71</v>
      </c>
      <c r="H215" s="49">
        <f t="shared" si="26"/>
        <v>71</v>
      </c>
      <c r="I215" s="49">
        <f t="shared" si="27"/>
        <v>0</v>
      </c>
      <c r="J215" s="50">
        <f t="shared" si="30"/>
        <v>5.999999999999999</v>
      </c>
      <c r="K215" s="1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.5" customHeight="1">
      <c r="A216" s="10"/>
      <c r="B216" s="31" t="s">
        <v>38</v>
      </c>
      <c r="C216" s="32">
        <v>44584</v>
      </c>
      <c r="D216" s="33" t="s">
        <v>25</v>
      </c>
      <c r="E216" s="34">
        <f>J198</f>
        <v>4.999999999999998</v>
      </c>
      <c r="F216" s="35">
        <v>73</v>
      </c>
      <c r="G216" s="35">
        <v>72</v>
      </c>
      <c r="H216" s="34">
        <f t="shared" si="26"/>
        <v>68</v>
      </c>
      <c r="I216" s="34">
        <f t="shared" si="27"/>
        <v>4</v>
      </c>
      <c r="J216" s="36">
        <f t="shared" si="30"/>
        <v>4.199999999999998</v>
      </c>
      <c r="K216" s="1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.5" customHeight="1">
      <c r="A217" s="10"/>
      <c r="B217" s="37" t="s">
        <v>41</v>
      </c>
      <c r="C217" s="38">
        <v>44584</v>
      </c>
      <c r="D217" s="30" t="s">
        <v>25</v>
      </c>
      <c r="E217" s="40">
        <f>J200</f>
        <v>1.7</v>
      </c>
      <c r="F217" s="40">
        <v>78</v>
      </c>
      <c r="G217" s="40">
        <v>72</v>
      </c>
      <c r="H217" s="40">
        <f t="shared" si="26"/>
        <v>76</v>
      </c>
      <c r="I217" s="40">
        <f t="shared" si="27"/>
        <v>-4</v>
      </c>
      <c r="J217" s="41">
        <f t="shared" si="30"/>
        <v>1.8</v>
      </c>
      <c r="K217" s="1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.5" customHeight="1">
      <c r="A218" s="10"/>
      <c r="B218" s="37" t="s">
        <v>42</v>
      </c>
      <c r="C218" s="38">
        <v>44584</v>
      </c>
      <c r="D218" s="30" t="s">
        <v>25</v>
      </c>
      <c r="E218" s="40">
        <f>J162</f>
        <v>7.799999999999999</v>
      </c>
      <c r="F218" s="40">
        <v>77</v>
      </c>
      <c r="G218" s="40">
        <v>72</v>
      </c>
      <c r="H218" s="40">
        <f t="shared" si="26"/>
        <v>69</v>
      </c>
      <c r="I218" s="40">
        <f t="shared" si="27"/>
        <v>3</v>
      </c>
      <c r="J218" s="41">
        <f t="shared" si="30"/>
        <v>7.199999999999999</v>
      </c>
      <c r="K218" s="1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.5" customHeight="1">
      <c r="A219" s="10"/>
      <c r="B219" s="37" t="s">
        <v>43</v>
      </c>
      <c r="C219" s="38">
        <v>44584</v>
      </c>
      <c r="D219" s="30" t="s">
        <v>25</v>
      </c>
      <c r="E219" s="40">
        <f>J201</f>
        <v>4.699999999999999</v>
      </c>
      <c r="F219" s="40">
        <v>77</v>
      </c>
      <c r="G219" s="40">
        <v>72</v>
      </c>
      <c r="H219" s="40">
        <f t="shared" si="26"/>
        <v>72</v>
      </c>
      <c r="I219" s="40">
        <f t="shared" si="27"/>
        <v>0</v>
      </c>
      <c r="J219" s="41">
        <f t="shared" si="30"/>
        <v>4.699999999999999</v>
      </c>
      <c r="K219" s="1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.5" customHeight="1">
      <c r="A220" s="10"/>
      <c r="B220" s="37" t="s">
        <v>46</v>
      </c>
      <c r="C220" s="38">
        <v>44584</v>
      </c>
      <c r="D220" s="30" t="s">
        <v>25</v>
      </c>
      <c r="E220" s="40">
        <f>J202</f>
        <v>8.699999999999998</v>
      </c>
      <c r="F220" s="40">
        <v>98</v>
      </c>
      <c r="G220" s="40">
        <v>72</v>
      </c>
      <c r="H220" s="40">
        <f t="shared" si="26"/>
        <v>89</v>
      </c>
      <c r="I220" s="40">
        <f t="shared" si="27"/>
        <v>-17</v>
      </c>
      <c r="J220" s="41">
        <f t="shared" si="30"/>
        <v>8.799999999999997</v>
      </c>
      <c r="K220" s="1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.5" customHeight="1">
      <c r="A221" s="10"/>
      <c r="B221" s="37" t="s">
        <v>45</v>
      </c>
      <c r="C221" s="38">
        <v>44584</v>
      </c>
      <c r="D221" s="30" t="s">
        <v>25</v>
      </c>
      <c r="E221" s="40">
        <f>J189</f>
        <v>9.399999999999999</v>
      </c>
      <c r="F221" s="40">
        <v>87</v>
      </c>
      <c r="G221" s="40">
        <v>72</v>
      </c>
      <c r="H221" s="40">
        <f t="shared" si="26"/>
        <v>78</v>
      </c>
      <c r="I221" s="40">
        <f t="shared" si="27"/>
        <v>-6</v>
      </c>
      <c r="J221" s="41">
        <f t="shared" si="30"/>
        <v>9.499999999999998</v>
      </c>
      <c r="K221" s="1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.5" customHeight="1">
      <c r="A222" s="10"/>
      <c r="B222" s="37" t="s">
        <v>52</v>
      </c>
      <c r="C222" s="38">
        <v>44584</v>
      </c>
      <c r="D222" s="30" t="s">
        <v>25</v>
      </c>
      <c r="E222" s="40">
        <f>J204</f>
        <v>6.899999999999999</v>
      </c>
      <c r="F222" s="40">
        <v>78</v>
      </c>
      <c r="G222" s="40">
        <v>72</v>
      </c>
      <c r="H222" s="40">
        <f t="shared" si="26"/>
        <v>71</v>
      </c>
      <c r="I222" s="40">
        <f t="shared" si="27"/>
        <v>1</v>
      </c>
      <c r="J222" s="41">
        <f t="shared" si="30"/>
        <v>6.699999999999998</v>
      </c>
      <c r="K222" s="1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.5" customHeight="1">
      <c r="A223" s="10"/>
      <c r="B223" s="37" t="s">
        <v>54</v>
      </c>
      <c r="C223" s="38">
        <v>44584</v>
      </c>
      <c r="D223" s="30" t="s">
        <v>25</v>
      </c>
      <c r="E223" s="40">
        <f>J195</f>
        <v>6.199999999999998</v>
      </c>
      <c r="F223" s="40">
        <v>87</v>
      </c>
      <c r="G223" s="40">
        <v>72</v>
      </c>
      <c r="H223" s="40">
        <f t="shared" si="26"/>
        <v>81</v>
      </c>
      <c r="I223" s="40">
        <f t="shared" si="27"/>
        <v>-9</v>
      </c>
      <c r="J223" s="41">
        <f t="shared" si="30"/>
        <v>6.299999999999998</v>
      </c>
      <c r="K223" s="1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.5" customHeight="1">
      <c r="A224" s="10"/>
      <c r="B224" s="37" t="s">
        <v>86</v>
      </c>
      <c r="C224" s="38">
        <v>44584</v>
      </c>
      <c r="D224" s="30" t="s">
        <v>25</v>
      </c>
      <c r="E224" s="40">
        <f>J206</f>
        <v>-4.440892098500626E-16</v>
      </c>
      <c r="F224" s="40">
        <v>73</v>
      </c>
      <c r="G224" s="40">
        <v>72</v>
      </c>
      <c r="H224" s="40">
        <f t="shared" si="26"/>
        <v>73</v>
      </c>
      <c r="I224" s="40">
        <f t="shared" si="27"/>
        <v>-1</v>
      </c>
      <c r="J224" s="41">
        <f t="shared" si="30"/>
        <v>-4.440892098500626E-16</v>
      </c>
      <c r="K224" s="1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.5" customHeight="1">
      <c r="A225" s="10"/>
      <c r="B225" s="37" t="s">
        <v>69</v>
      </c>
      <c r="C225" s="38">
        <v>44584</v>
      </c>
      <c r="D225" s="30" t="s">
        <v>25</v>
      </c>
      <c r="E225" s="40">
        <f>J207</f>
        <v>14.899999999999999</v>
      </c>
      <c r="F225" s="40">
        <v>147</v>
      </c>
      <c r="G225" s="40">
        <v>72</v>
      </c>
      <c r="H225" s="40">
        <f t="shared" si="26"/>
        <v>132</v>
      </c>
      <c r="I225" s="40">
        <f t="shared" si="27"/>
        <v>-60</v>
      </c>
      <c r="J225" s="41">
        <f t="shared" si="30"/>
        <v>14.999999999999998</v>
      </c>
      <c r="K225" s="1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.5" customHeight="1">
      <c r="A226" s="10"/>
      <c r="B226" s="37" t="s">
        <v>51</v>
      </c>
      <c r="C226" s="38">
        <v>44584</v>
      </c>
      <c r="D226" s="30" t="s">
        <v>25</v>
      </c>
      <c r="E226" s="40">
        <f>J208</f>
        <v>10.099999999999998</v>
      </c>
      <c r="F226" s="40">
        <v>80</v>
      </c>
      <c r="G226" s="40">
        <v>72</v>
      </c>
      <c r="H226" s="40">
        <f t="shared" si="26"/>
        <v>70</v>
      </c>
      <c r="I226" s="40">
        <f t="shared" si="27"/>
        <v>2</v>
      </c>
      <c r="J226" s="41">
        <f t="shared" si="30"/>
        <v>9.699999999999998</v>
      </c>
      <c r="K226" s="1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.5" customHeight="1">
      <c r="A227" s="10"/>
      <c r="B227" s="37" t="s">
        <v>92</v>
      </c>
      <c r="C227" s="38">
        <v>44584</v>
      </c>
      <c r="D227" s="30" t="s">
        <v>25</v>
      </c>
      <c r="E227" s="40">
        <f>ROUND(C58/2,1)</f>
        <v>10.3</v>
      </c>
      <c r="F227" s="40">
        <v>100</v>
      </c>
      <c r="G227" s="40">
        <v>72</v>
      </c>
      <c r="H227" s="40">
        <f t="shared" si="26"/>
        <v>90</v>
      </c>
      <c r="I227" s="40">
        <f t="shared" si="27"/>
        <v>-18</v>
      </c>
      <c r="J227" s="41">
        <f t="shared" si="30"/>
        <v>10.4</v>
      </c>
      <c r="K227" s="1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.5" customHeight="1">
      <c r="A228" s="10"/>
      <c r="B228" s="37" t="s">
        <v>93</v>
      </c>
      <c r="C228" s="38">
        <v>44584</v>
      </c>
      <c r="D228" s="30" t="s">
        <v>25</v>
      </c>
      <c r="E228" s="40">
        <f>ROUND(C59/2,1)</f>
        <v>8.2</v>
      </c>
      <c r="F228" s="40">
        <v>119</v>
      </c>
      <c r="G228" s="40">
        <v>72</v>
      </c>
      <c r="H228" s="40">
        <f t="shared" si="26"/>
        <v>111</v>
      </c>
      <c r="I228" s="40">
        <f t="shared" si="27"/>
        <v>-39</v>
      </c>
      <c r="J228" s="41">
        <f t="shared" si="30"/>
        <v>8.299999999999999</v>
      </c>
      <c r="K228" s="1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.5" customHeight="1">
      <c r="A229" s="10"/>
      <c r="B229" s="37" t="s">
        <v>94</v>
      </c>
      <c r="C229" s="38">
        <v>44584</v>
      </c>
      <c r="D229" s="30" t="s">
        <v>25</v>
      </c>
      <c r="E229" s="40">
        <f>ROUND(C60/2,1)</f>
        <v>11</v>
      </c>
      <c r="F229" s="40">
        <v>109</v>
      </c>
      <c r="G229" s="40">
        <v>72</v>
      </c>
      <c r="H229" s="40">
        <f t="shared" si="26"/>
        <v>98</v>
      </c>
      <c r="I229" s="40">
        <f t="shared" si="27"/>
        <v>-26</v>
      </c>
      <c r="J229" s="41">
        <f t="shared" si="30"/>
        <v>11.1</v>
      </c>
      <c r="K229" s="1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.5" customHeight="1">
      <c r="A230" s="10"/>
      <c r="B230" s="37" t="s">
        <v>66</v>
      </c>
      <c r="C230" s="38">
        <v>44584</v>
      </c>
      <c r="D230" s="30" t="s">
        <v>25</v>
      </c>
      <c r="E230" s="40">
        <f>J213</f>
        <v>7.499999999999998</v>
      </c>
      <c r="F230" s="40">
        <v>96</v>
      </c>
      <c r="G230" s="40">
        <v>72</v>
      </c>
      <c r="H230" s="40">
        <f t="shared" si="26"/>
        <v>88</v>
      </c>
      <c r="I230" s="40">
        <f t="shared" si="27"/>
        <v>-16</v>
      </c>
      <c r="J230" s="41">
        <f t="shared" si="30"/>
        <v>7.599999999999998</v>
      </c>
      <c r="K230" s="1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.5" customHeight="1">
      <c r="A231" s="10"/>
      <c r="B231" s="46" t="s">
        <v>87</v>
      </c>
      <c r="C231" s="47">
        <v>44584</v>
      </c>
      <c r="D231" s="48" t="s">
        <v>25</v>
      </c>
      <c r="E231" s="49">
        <f aca="true" t="shared" si="32" ref="E231:E240">J215</f>
        <v>5.999999999999999</v>
      </c>
      <c r="F231" s="42">
        <v>88</v>
      </c>
      <c r="G231" s="42">
        <v>72</v>
      </c>
      <c r="H231" s="49">
        <f t="shared" si="26"/>
        <v>82</v>
      </c>
      <c r="I231" s="49">
        <f t="shared" si="27"/>
        <v>-10</v>
      </c>
      <c r="J231" s="50">
        <f t="shared" si="30"/>
        <v>6.099999999999999</v>
      </c>
      <c r="K231" s="1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.5" customHeight="1">
      <c r="A232" s="10"/>
      <c r="B232" s="31" t="s">
        <v>38</v>
      </c>
      <c r="C232" s="32">
        <v>44591</v>
      </c>
      <c r="D232" s="33" t="s">
        <v>26</v>
      </c>
      <c r="E232" s="34">
        <f t="shared" si="32"/>
        <v>4.199999999999998</v>
      </c>
      <c r="F232" s="35">
        <v>81</v>
      </c>
      <c r="G232" s="35">
        <v>72</v>
      </c>
      <c r="H232" s="34">
        <f t="shared" si="26"/>
        <v>77</v>
      </c>
      <c r="I232" s="34">
        <f t="shared" si="27"/>
        <v>-5</v>
      </c>
      <c r="J232" s="36">
        <f t="shared" si="30"/>
        <v>4.299999999999998</v>
      </c>
      <c r="K232" s="1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.5" customHeight="1">
      <c r="A233" s="10"/>
      <c r="B233" s="37" t="s">
        <v>41</v>
      </c>
      <c r="C233" s="38">
        <v>44591</v>
      </c>
      <c r="D233" s="30" t="s">
        <v>26</v>
      </c>
      <c r="E233" s="40">
        <f t="shared" si="32"/>
        <v>1.8</v>
      </c>
      <c r="F233" s="30" t="s">
        <v>131</v>
      </c>
      <c r="G233" s="40">
        <v>72</v>
      </c>
      <c r="H233" s="30" t="s">
        <v>98</v>
      </c>
      <c r="I233" s="30" t="s">
        <v>98</v>
      </c>
      <c r="J233" s="41">
        <v>1.9</v>
      </c>
      <c r="K233" s="1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.5" customHeight="1">
      <c r="A234" s="10"/>
      <c r="B234" s="37" t="s">
        <v>42</v>
      </c>
      <c r="C234" s="38">
        <v>44591</v>
      </c>
      <c r="D234" s="30" t="s">
        <v>26</v>
      </c>
      <c r="E234" s="40">
        <f t="shared" si="32"/>
        <v>7.199999999999999</v>
      </c>
      <c r="F234" s="40">
        <v>78</v>
      </c>
      <c r="G234" s="40">
        <v>72</v>
      </c>
      <c r="H234" s="40">
        <f aca="true" t="shared" si="33" ref="H234:H265">F234-ROUND(E234,0)</f>
        <v>71</v>
      </c>
      <c r="I234" s="40">
        <f aca="true" t="shared" si="34" ref="I234:I265">G234-H234</f>
        <v>1</v>
      </c>
      <c r="J234" s="41">
        <f aca="true" t="shared" si="35" ref="J234:J248">IF(I234&gt;0,E234-I234*0.2,IF(I234&lt;-3,E234+0.1,E234))</f>
        <v>6.999999999999999</v>
      </c>
      <c r="K234" s="1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.5" customHeight="1">
      <c r="A235" s="10"/>
      <c r="B235" s="37" t="s">
        <v>43</v>
      </c>
      <c r="C235" s="38">
        <v>44591</v>
      </c>
      <c r="D235" s="30" t="s">
        <v>26</v>
      </c>
      <c r="E235" s="40">
        <f t="shared" si="32"/>
        <v>4.699999999999999</v>
      </c>
      <c r="F235" s="40">
        <v>79</v>
      </c>
      <c r="G235" s="40">
        <v>72</v>
      </c>
      <c r="H235" s="40">
        <f t="shared" si="33"/>
        <v>74</v>
      </c>
      <c r="I235" s="40">
        <f t="shared" si="34"/>
        <v>-2</v>
      </c>
      <c r="J235" s="41">
        <f t="shared" si="35"/>
        <v>4.699999999999999</v>
      </c>
      <c r="K235" s="1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.5" customHeight="1">
      <c r="A236" s="10"/>
      <c r="B236" s="37" t="s">
        <v>46</v>
      </c>
      <c r="C236" s="38">
        <v>44591</v>
      </c>
      <c r="D236" s="30" t="s">
        <v>26</v>
      </c>
      <c r="E236" s="40">
        <f t="shared" si="32"/>
        <v>8.799999999999997</v>
      </c>
      <c r="F236" s="40">
        <v>79</v>
      </c>
      <c r="G236" s="40">
        <v>72</v>
      </c>
      <c r="H236" s="40">
        <f t="shared" si="33"/>
        <v>70</v>
      </c>
      <c r="I236" s="40">
        <f t="shared" si="34"/>
        <v>2</v>
      </c>
      <c r="J236" s="41">
        <f t="shared" si="35"/>
        <v>8.399999999999997</v>
      </c>
      <c r="K236" s="1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.5" customHeight="1">
      <c r="A237" s="10"/>
      <c r="B237" s="37" t="s">
        <v>45</v>
      </c>
      <c r="C237" s="38">
        <v>44591</v>
      </c>
      <c r="D237" s="30" t="s">
        <v>26</v>
      </c>
      <c r="E237" s="40">
        <f t="shared" si="32"/>
        <v>9.499999999999998</v>
      </c>
      <c r="F237" s="40">
        <v>85</v>
      </c>
      <c r="G237" s="40">
        <v>72</v>
      </c>
      <c r="H237" s="40">
        <f t="shared" si="33"/>
        <v>75</v>
      </c>
      <c r="I237" s="40">
        <f t="shared" si="34"/>
        <v>-3</v>
      </c>
      <c r="J237" s="41">
        <f t="shared" si="35"/>
        <v>9.499999999999998</v>
      </c>
      <c r="K237" s="1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.5" customHeight="1">
      <c r="A238" s="10"/>
      <c r="B238" s="37" t="s">
        <v>52</v>
      </c>
      <c r="C238" s="38">
        <v>44591</v>
      </c>
      <c r="D238" s="30" t="s">
        <v>26</v>
      </c>
      <c r="E238" s="40">
        <f t="shared" si="32"/>
        <v>6.699999999999998</v>
      </c>
      <c r="F238" s="40">
        <v>78</v>
      </c>
      <c r="G238" s="40">
        <v>72</v>
      </c>
      <c r="H238" s="40">
        <f t="shared" si="33"/>
        <v>71</v>
      </c>
      <c r="I238" s="40">
        <f t="shared" si="34"/>
        <v>1</v>
      </c>
      <c r="J238" s="41">
        <f t="shared" si="35"/>
        <v>6.499999999999998</v>
      </c>
      <c r="K238" s="1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.5" customHeight="1">
      <c r="A239" s="10"/>
      <c r="B239" s="37" t="s">
        <v>91</v>
      </c>
      <c r="C239" s="38">
        <v>44591</v>
      </c>
      <c r="D239" s="30" t="s">
        <v>26</v>
      </c>
      <c r="E239" s="40">
        <f t="shared" si="32"/>
        <v>6.299999999999998</v>
      </c>
      <c r="F239" s="40">
        <v>99</v>
      </c>
      <c r="G239" s="40">
        <v>72</v>
      </c>
      <c r="H239" s="40">
        <f t="shared" si="33"/>
        <v>93</v>
      </c>
      <c r="I239" s="40">
        <f t="shared" si="34"/>
        <v>-21</v>
      </c>
      <c r="J239" s="41">
        <f t="shared" si="35"/>
        <v>6.399999999999998</v>
      </c>
      <c r="K239" s="1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.5" customHeight="1">
      <c r="A240" s="10"/>
      <c r="B240" s="37" t="s">
        <v>86</v>
      </c>
      <c r="C240" s="38">
        <v>44591</v>
      </c>
      <c r="D240" s="30" t="s">
        <v>26</v>
      </c>
      <c r="E240" s="40">
        <f t="shared" si="32"/>
        <v>-4.440892098500626E-16</v>
      </c>
      <c r="F240" s="40">
        <v>69</v>
      </c>
      <c r="G240" s="40">
        <v>72</v>
      </c>
      <c r="H240" s="40">
        <f t="shared" si="33"/>
        <v>69</v>
      </c>
      <c r="I240" s="40">
        <f t="shared" si="34"/>
        <v>3</v>
      </c>
      <c r="J240" s="41">
        <f t="shared" si="35"/>
        <v>-0.6000000000000005</v>
      </c>
      <c r="K240" s="1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.5" customHeight="1">
      <c r="A241" s="10"/>
      <c r="B241" s="37" t="s">
        <v>51</v>
      </c>
      <c r="C241" s="38">
        <v>44591</v>
      </c>
      <c r="D241" s="30" t="s">
        <v>26</v>
      </c>
      <c r="E241" s="40">
        <f>J226</f>
        <v>9.699999999999998</v>
      </c>
      <c r="F241" s="40">
        <v>89</v>
      </c>
      <c r="G241" s="40">
        <v>72</v>
      </c>
      <c r="H241" s="40">
        <f t="shared" si="33"/>
        <v>79</v>
      </c>
      <c r="I241" s="40">
        <f t="shared" si="34"/>
        <v>-7</v>
      </c>
      <c r="J241" s="41">
        <f t="shared" si="35"/>
        <v>9.799999999999997</v>
      </c>
      <c r="K241" s="1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.5" customHeight="1">
      <c r="A242" s="10"/>
      <c r="B242" s="37" t="s">
        <v>66</v>
      </c>
      <c r="C242" s="38">
        <v>44591</v>
      </c>
      <c r="D242" s="30" t="s">
        <v>26</v>
      </c>
      <c r="E242" s="40">
        <f>J230</f>
        <v>7.599999999999998</v>
      </c>
      <c r="F242" s="40">
        <v>100</v>
      </c>
      <c r="G242" s="40">
        <v>72</v>
      </c>
      <c r="H242" s="40">
        <f t="shared" si="33"/>
        <v>92</v>
      </c>
      <c r="I242" s="40">
        <f t="shared" si="34"/>
        <v>-20</v>
      </c>
      <c r="J242" s="41">
        <f t="shared" si="35"/>
        <v>7.6999999999999975</v>
      </c>
      <c r="K242" s="1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.5" customHeight="1">
      <c r="A243" s="10"/>
      <c r="B243" s="37" t="s">
        <v>87</v>
      </c>
      <c r="C243" s="38">
        <v>44591</v>
      </c>
      <c r="D243" s="30" t="s">
        <v>26</v>
      </c>
      <c r="E243" s="40">
        <f>J231</f>
        <v>6.099999999999999</v>
      </c>
      <c r="F243" s="40">
        <v>95</v>
      </c>
      <c r="G243" s="40">
        <v>72</v>
      </c>
      <c r="H243" s="40">
        <f t="shared" si="33"/>
        <v>89</v>
      </c>
      <c r="I243" s="40">
        <f t="shared" si="34"/>
        <v>-17</v>
      </c>
      <c r="J243" s="41">
        <f t="shared" si="35"/>
        <v>6.199999999999998</v>
      </c>
      <c r="K243" s="15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.5" customHeight="1">
      <c r="A244" s="10"/>
      <c r="B244" s="37" t="s">
        <v>40</v>
      </c>
      <c r="C244" s="38">
        <v>44591</v>
      </c>
      <c r="D244" s="30" t="s">
        <v>26</v>
      </c>
      <c r="E244" s="40">
        <f>J194</f>
        <v>2</v>
      </c>
      <c r="F244" s="40">
        <v>70</v>
      </c>
      <c r="G244" s="40">
        <v>72</v>
      </c>
      <c r="H244" s="40">
        <f t="shared" si="33"/>
        <v>68</v>
      </c>
      <c r="I244" s="40">
        <f t="shared" si="34"/>
        <v>4</v>
      </c>
      <c r="J244" s="41">
        <f t="shared" si="35"/>
        <v>1.2</v>
      </c>
      <c r="K244" s="15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.5" customHeight="1">
      <c r="A245" s="10"/>
      <c r="B245" s="37" t="s">
        <v>81</v>
      </c>
      <c r="C245" s="38">
        <v>44591</v>
      </c>
      <c r="D245" s="30" t="s">
        <v>26</v>
      </c>
      <c r="E245" s="40">
        <f>J136</f>
        <v>10.799999999999999</v>
      </c>
      <c r="F245" s="40">
        <v>86</v>
      </c>
      <c r="G245" s="40">
        <v>72</v>
      </c>
      <c r="H245" s="40">
        <f t="shared" si="33"/>
        <v>75</v>
      </c>
      <c r="I245" s="40">
        <f t="shared" si="34"/>
        <v>-3</v>
      </c>
      <c r="J245" s="41">
        <f t="shared" si="35"/>
        <v>10.799999999999999</v>
      </c>
      <c r="K245" s="15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.5" customHeight="1">
      <c r="A246" s="10"/>
      <c r="B246" s="37" t="s">
        <v>39</v>
      </c>
      <c r="C246" s="38">
        <v>44591</v>
      </c>
      <c r="D246" s="30" t="s">
        <v>26</v>
      </c>
      <c r="E246" s="40">
        <f>J199</f>
        <v>2.7</v>
      </c>
      <c r="F246" s="40">
        <v>73</v>
      </c>
      <c r="G246" s="40">
        <v>72</v>
      </c>
      <c r="H246" s="40">
        <f t="shared" si="33"/>
        <v>70</v>
      </c>
      <c r="I246" s="40">
        <f t="shared" si="34"/>
        <v>2</v>
      </c>
      <c r="J246" s="41">
        <f t="shared" si="35"/>
        <v>2.3000000000000003</v>
      </c>
      <c r="K246" s="15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.5" customHeight="1">
      <c r="A247" s="10"/>
      <c r="B247" s="37" t="s">
        <v>50</v>
      </c>
      <c r="C247" s="38">
        <v>44591</v>
      </c>
      <c r="D247" s="30" t="s">
        <v>26</v>
      </c>
      <c r="E247" s="40">
        <f>J203</f>
        <v>9.1</v>
      </c>
      <c r="F247" s="40">
        <v>75</v>
      </c>
      <c r="G247" s="40">
        <v>72</v>
      </c>
      <c r="H247" s="40">
        <f t="shared" si="33"/>
        <v>66</v>
      </c>
      <c r="I247" s="40">
        <f t="shared" si="34"/>
        <v>6</v>
      </c>
      <c r="J247" s="41">
        <f t="shared" si="35"/>
        <v>7.8999999999999995</v>
      </c>
      <c r="K247" s="15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.5" customHeight="1">
      <c r="A248" s="10"/>
      <c r="B248" s="37" t="s">
        <v>49</v>
      </c>
      <c r="C248" s="38">
        <v>44591</v>
      </c>
      <c r="D248" s="30" t="s">
        <v>26</v>
      </c>
      <c r="E248" s="40">
        <f>J209</f>
        <v>4.799999999999999</v>
      </c>
      <c r="F248" s="40">
        <v>76</v>
      </c>
      <c r="G248" s="40">
        <v>72</v>
      </c>
      <c r="H248" s="40">
        <f t="shared" si="33"/>
        <v>71</v>
      </c>
      <c r="I248" s="40">
        <f t="shared" si="34"/>
        <v>1</v>
      </c>
      <c r="J248" s="41">
        <f t="shared" si="35"/>
        <v>4.599999999999999</v>
      </c>
      <c r="K248" s="15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.5" customHeight="1">
      <c r="A249" s="10"/>
      <c r="B249" s="37" t="s">
        <v>88</v>
      </c>
      <c r="C249" s="38">
        <v>44591</v>
      </c>
      <c r="D249" s="30" t="s">
        <v>26</v>
      </c>
      <c r="E249" s="40">
        <f>J196</f>
        <v>18</v>
      </c>
      <c r="F249" s="40">
        <v>102</v>
      </c>
      <c r="G249" s="40">
        <v>72</v>
      </c>
      <c r="H249" s="40">
        <f t="shared" si="33"/>
        <v>84</v>
      </c>
      <c r="I249" s="40">
        <f t="shared" si="34"/>
        <v>-12</v>
      </c>
      <c r="J249" s="41">
        <v>18</v>
      </c>
      <c r="K249" s="15"/>
      <c r="L249" s="30" t="s">
        <v>120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.5" customHeight="1">
      <c r="A250" s="10"/>
      <c r="B250" s="46" t="s">
        <v>65</v>
      </c>
      <c r="C250" s="47">
        <v>44591</v>
      </c>
      <c r="D250" s="48" t="s">
        <v>26</v>
      </c>
      <c r="E250" s="49">
        <f>J210</f>
        <v>5.999999999999999</v>
      </c>
      <c r="F250" s="42">
        <v>77</v>
      </c>
      <c r="G250" s="42">
        <v>72</v>
      </c>
      <c r="H250" s="49">
        <f t="shared" si="33"/>
        <v>71</v>
      </c>
      <c r="I250" s="49">
        <f t="shared" si="34"/>
        <v>1</v>
      </c>
      <c r="J250" s="50">
        <f aca="true" t="shared" si="36" ref="J250:J281">IF(I250&gt;0,E250-I250*0.2,IF(I250&lt;-3,E250+0.1,E250))</f>
        <v>5.799999999999999</v>
      </c>
      <c r="K250" s="15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.5" customHeight="1">
      <c r="A251" s="10"/>
      <c r="B251" s="31" t="s">
        <v>38</v>
      </c>
      <c r="C251" s="32">
        <v>44598</v>
      </c>
      <c r="D251" s="33" t="s">
        <v>27</v>
      </c>
      <c r="E251" s="34">
        <f>J232</f>
        <v>4.299999999999998</v>
      </c>
      <c r="F251" s="35">
        <v>77</v>
      </c>
      <c r="G251" s="35">
        <v>72</v>
      </c>
      <c r="H251" s="34">
        <f t="shared" si="33"/>
        <v>73</v>
      </c>
      <c r="I251" s="34">
        <f t="shared" si="34"/>
        <v>-1</v>
      </c>
      <c r="J251" s="36">
        <f t="shared" si="36"/>
        <v>4.299999999999998</v>
      </c>
      <c r="K251" s="15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.5" customHeight="1">
      <c r="A252" s="10"/>
      <c r="B252" s="37" t="s">
        <v>42</v>
      </c>
      <c r="C252" s="38">
        <v>44598</v>
      </c>
      <c r="D252" s="30" t="s">
        <v>27</v>
      </c>
      <c r="E252" s="40">
        <f>J234</f>
        <v>6.999999999999999</v>
      </c>
      <c r="F252" s="40">
        <v>75</v>
      </c>
      <c r="G252" s="40">
        <v>72</v>
      </c>
      <c r="H252" s="40">
        <f t="shared" si="33"/>
        <v>68</v>
      </c>
      <c r="I252" s="40">
        <f t="shared" si="34"/>
        <v>4</v>
      </c>
      <c r="J252" s="41">
        <f t="shared" si="36"/>
        <v>6.199999999999999</v>
      </c>
      <c r="K252" s="1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.5" customHeight="1">
      <c r="A253" s="10"/>
      <c r="B253" s="37" t="s">
        <v>43</v>
      </c>
      <c r="C253" s="38">
        <v>44598</v>
      </c>
      <c r="D253" s="30" t="s">
        <v>27</v>
      </c>
      <c r="E253" s="40">
        <f>J235</f>
        <v>4.699999999999999</v>
      </c>
      <c r="F253" s="40">
        <v>74</v>
      </c>
      <c r="G253" s="40">
        <v>72</v>
      </c>
      <c r="H253" s="40">
        <f t="shared" si="33"/>
        <v>69</v>
      </c>
      <c r="I253" s="40">
        <f t="shared" si="34"/>
        <v>3</v>
      </c>
      <c r="J253" s="41">
        <f t="shared" si="36"/>
        <v>4.1</v>
      </c>
      <c r="K253" s="1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.5" customHeight="1">
      <c r="A254" s="10"/>
      <c r="B254" s="37" t="s">
        <v>45</v>
      </c>
      <c r="C254" s="38">
        <v>44598</v>
      </c>
      <c r="D254" s="30" t="s">
        <v>27</v>
      </c>
      <c r="E254" s="40">
        <f>J237</f>
        <v>9.499999999999998</v>
      </c>
      <c r="F254" s="40">
        <v>92</v>
      </c>
      <c r="G254" s="40">
        <v>72</v>
      </c>
      <c r="H254" s="40">
        <f t="shared" si="33"/>
        <v>82</v>
      </c>
      <c r="I254" s="40">
        <f t="shared" si="34"/>
        <v>-10</v>
      </c>
      <c r="J254" s="41">
        <f t="shared" si="36"/>
        <v>9.599999999999998</v>
      </c>
      <c r="K254" s="1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.5" customHeight="1">
      <c r="A255" s="10"/>
      <c r="B255" s="37" t="s">
        <v>52</v>
      </c>
      <c r="C255" s="38">
        <v>44598</v>
      </c>
      <c r="D255" s="30" t="s">
        <v>27</v>
      </c>
      <c r="E255" s="40">
        <f>J238</f>
        <v>6.499999999999998</v>
      </c>
      <c r="F255" s="40">
        <v>91</v>
      </c>
      <c r="G255" s="40">
        <v>72</v>
      </c>
      <c r="H255" s="40">
        <f t="shared" si="33"/>
        <v>84</v>
      </c>
      <c r="I255" s="40">
        <f t="shared" si="34"/>
        <v>-12</v>
      </c>
      <c r="J255" s="41">
        <f t="shared" si="36"/>
        <v>6.599999999999998</v>
      </c>
      <c r="K255" s="15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.5" customHeight="1">
      <c r="A256" s="10"/>
      <c r="B256" s="37" t="s">
        <v>86</v>
      </c>
      <c r="C256" s="38">
        <v>44598</v>
      </c>
      <c r="D256" s="30" t="s">
        <v>27</v>
      </c>
      <c r="E256" s="40">
        <f aca="true" t="shared" si="37" ref="E256:E264">J240</f>
        <v>-0.6000000000000005</v>
      </c>
      <c r="F256" s="40">
        <v>66</v>
      </c>
      <c r="G256" s="40">
        <v>72</v>
      </c>
      <c r="H256" s="40">
        <f t="shared" si="33"/>
        <v>67</v>
      </c>
      <c r="I256" s="40">
        <f t="shared" si="34"/>
        <v>5</v>
      </c>
      <c r="J256" s="41">
        <f t="shared" si="36"/>
        <v>-1.6000000000000005</v>
      </c>
      <c r="K256" s="1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.5" customHeight="1">
      <c r="A257" s="10"/>
      <c r="B257" s="37" t="s">
        <v>51</v>
      </c>
      <c r="C257" s="38">
        <v>44598</v>
      </c>
      <c r="D257" s="30" t="s">
        <v>27</v>
      </c>
      <c r="E257" s="40">
        <f t="shared" si="37"/>
        <v>9.799999999999997</v>
      </c>
      <c r="F257" s="40">
        <v>80</v>
      </c>
      <c r="G257" s="40">
        <v>72</v>
      </c>
      <c r="H257" s="40">
        <f t="shared" si="33"/>
        <v>70</v>
      </c>
      <c r="I257" s="40">
        <f t="shared" si="34"/>
        <v>2</v>
      </c>
      <c r="J257" s="41">
        <f t="shared" si="36"/>
        <v>9.399999999999997</v>
      </c>
      <c r="K257" s="1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.5" customHeight="1">
      <c r="A258" s="10"/>
      <c r="B258" s="37" t="s">
        <v>66</v>
      </c>
      <c r="C258" s="38">
        <v>44598</v>
      </c>
      <c r="D258" s="30" t="s">
        <v>27</v>
      </c>
      <c r="E258" s="40">
        <f t="shared" si="37"/>
        <v>7.6999999999999975</v>
      </c>
      <c r="F258" s="40">
        <v>93</v>
      </c>
      <c r="G258" s="40">
        <v>72</v>
      </c>
      <c r="H258" s="40">
        <f t="shared" si="33"/>
        <v>85</v>
      </c>
      <c r="I258" s="40">
        <f t="shared" si="34"/>
        <v>-13</v>
      </c>
      <c r="J258" s="41">
        <f t="shared" si="36"/>
        <v>7.799999999999997</v>
      </c>
      <c r="K258" s="15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.5" customHeight="1">
      <c r="A259" s="10"/>
      <c r="B259" s="37" t="s">
        <v>87</v>
      </c>
      <c r="C259" s="38">
        <v>44598</v>
      </c>
      <c r="D259" s="30" t="s">
        <v>27</v>
      </c>
      <c r="E259" s="40">
        <f t="shared" si="37"/>
        <v>6.199999999999998</v>
      </c>
      <c r="F259" s="40">
        <v>82</v>
      </c>
      <c r="G259" s="40">
        <v>72</v>
      </c>
      <c r="H259" s="40">
        <f t="shared" si="33"/>
        <v>76</v>
      </c>
      <c r="I259" s="40">
        <f t="shared" si="34"/>
        <v>-4</v>
      </c>
      <c r="J259" s="41">
        <f t="shared" si="36"/>
        <v>6.299999999999998</v>
      </c>
      <c r="K259" s="15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.5" customHeight="1">
      <c r="A260" s="10"/>
      <c r="B260" s="37" t="s">
        <v>40</v>
      </c>
      <c r="C260" s="38">
        <v>44598</v>
      </c>
      <c r="D260" s="30" t="s">
        <v>27</v>
      </c>
      <c r="E260" s="40">
        <f t="shared" si="37"/>
        <v>1.2</v>
      </c>
      <c r="F260" s="40">
        <v>76</v>
      </c>
      <c r="G260" s="40">
        <v>72</v>
      </c>
      <c r="H260" s="40">
        <f t="shared" si="33"/>
        <v>75</v>
      </c>
      <c r="I260" s="40">
        <f t="shared" si="34"/>
        <v>-3</v>
      </c>
      <c r="J260" s="41">
        <f t="shared" si="36"/>
        <v>1.2</v>
      </c>
      <c r="K260" s="15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.5" customHeight="1">
      <c r="A261" s="10"/>
      <c r="B261" s="37" t="s">
        <v>81</v>
      </c>
      <c r="C261" s="38">
        <v>44598</v>
      </c>
      <c r="D261" s="30" t="s">
        <v>27</v>
      </c>
      <c r="E261" s="40">
        <f t="shared" si="37"/>
        <v>10.799999999999999</v>
      </c>
      <c r="F261" s="40">
        <v>89</v>
      </c>
      <c r="G261" s="40">
        <v>72</v>
      </c>
      <c r="H261" s="40">
        <f t="shared" si="33"/>
        <v>78</v>
      </c>
      <c r="I261" s="40">
        <f t="shared" si="34"/>
        <v>-6</v>
      </c>
      <c r="J261" s="41">
        <f t="shared" si="36"/>
        <v>10.899999999999999</v>
      </c>
      <c r="K261" s="1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.5" customHeight="1">
      <c r="A262" s="10"/>
      <c r="B262" s="37" t="s">
        <v>39</v>
      </c>
      <c r="C262" s="38">
        <v>44598</v>
      </c>
      <c r="D262" s="30" t="s">
        <v>27</v>
      </c>
      <c r="E262" s="40">
        <f t="shared" si="37"/>
        <v>2.3000000000000003</v>
      </c>
      <c r="F262" s="40">
        <v>72</v>
      </c>
      <c r="G262" s="40">
        <v>72</v>
      </c>
      <c r="H262" s="40">
        <f t="shared" si="33"/>
        <v>70</v>
      </c>
      <c r="I262" s="40">
        <f t="shared" si="34"/>
        <v>2</v>
      </c>
      <c r="J262" s="41">
        <f t="shared" si="36"/>
        <v>1.9000000000000004</v>
      </c>
      <c r="K262" s="15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.5" customHeight="1">
      <c r="A263" s="10"/>
      <c r="B263" s="37" t="s">
        <v>50</v>
      </c>
      <c r="C263" s="38">
        <v>44598</v>
      </c>
      <c r="D263" s="30" t="s">
        <v>27</v>
      </c>
      <c r="E263" s="40">
        <f t="shared" si="37"/>
        <v>7.8999999999999995</v>
      </c>
      <c r="F263" s="40">
        <v>83</v>
      </c>
      <c r="G263" s="40">
        <v>72</v>
      </c>
      <c r="H263" s="40">
        <f t="shared" si="33"/>
        <v>75</v>
      </c>
      <c r="I263" s="40">
        <f t="shared" si="34"/>
        <v>-3</v>
      </c>
      <c r="J263" s="41">
        <f t="shared" si="36"/>
        <v>7.8999999999999995</v>
      </c>
      <c r="K263" s="15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.5" customHeight="1">
      <c r="A264" s="10"/>
      <c r="B264" s="46" t="s">
        <v>49</v>
      </c>
      <c r="C264" s="47">
        <v>44598</v>
      </c>
      <c r="D264" s="48" t="s">
        <v>27</v>
      </c>
      <c r="E264" s="49">
        <f t="shared" si="37"/>
        <v>4.599999999999999</v>
      </c>
      <c r="F264" s="42">
        <v>77</v>
      </c>
      <c r="G264" s="42">
        <v>72</v>
      </c>
      <c r="H264" s="49">
        <f t="shared" si="33"/>
        <v>72</v>
      </c>
      <c r="I264" s="49">
        <f t="shared" si="34"/>
        <v>0</v>
      </c>
      <c r="J264" s="50">
        <f t="shared" si="36"/>
        <v>4.599999999999999</v>
      </c>
      <c r="K264" s="15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.5" customHeight="1">
      <c r="A265" s="10"/>
      <c r="B265" s="31" t="s">
        <v>38</v>
      </c>
      <c r="C265" s="32">
        <v>44605</v>
      </c>
      <c r="D265" s="33" t="s">
        <v>28</v>
      </c>
      <c r="E265" s="34">
        <f>J251</f>
        <v>4.299999999999998</v>
      </c>
      <c r="F265" s="35">
        <v>81</v>
      </c>
      <c r="G265" s="35">
        <v>73</v>
      </c>
      <c r="H265" s="34">
        <f t="shared" si="33"/>
        <v>77</v>
      </c>
      <c r="I265" s="34">
        <f t="shared" si="34"/>
        <v>-4</v>
      </c>
      <c r="J265" s="36">
        <f t="shared" si="36"/>
        <v>4.399999999999998</v>
      </c>
      <c r="K265" s="15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.5" customHeight="1">
      <c r="A266" s="10"/>
      <c r="B266" s="37" t="s">
        <v>42</v>
      </c>
      <c r="C266" s="38">
        <v>44605</v>
      </c>
      <c r="D266" s="30" t="s">
        <v>28</v>
      </c>
      <c r="E266" s="40">
        <f>J252</f>
        <v>6.199999999999999</v>
      </c>
      <c r="F266" s="40">
        <v>82</v>
      </c>
      <c r="G266" s="40">
        <v>73</v>
      </c>
      <c r="H266" s="40">
        <f aca="true" t="shared" si="38" ref="H266:H297">F266-ROUND(E266,0)</f>
        <v>76</v>
      </c>
      <c r="I266" s="40">
        <f aca="true" t="shared" si="39" ref="I266:I297">G266-H266</f>
        <v>-3</v>
      </c>
      <c r="J266" s="41">
        <f t="shared" si="36"/>
        <v>6.199999999999999</v>
      </c>
      <c r="K266" s="15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.5" customHeight="1">
      <c r="A267" s="10"/>
      <c r="B267" s="37" t="s">
        <v>43</v>
      </c>
      <c r="C267" s="38">
        <v>44605</v>
      </c>
      <c r="D267" s="30" t="s">
        <v>28</v>
      </c>
      <c r="E267" s="40">
        <f>J253</f>
        <v>4.1</v>
      </c>
      <c r="F267" s="40">
        <v>81</v>
      </c>
      <c r="G267" s="40">
        <v>73</v>
      </c>
      <c r="H267" s="40">
        <f t="shared" si="38"/>
        <v>77</v>
      </c>
      <c r="I267" s="40">
        <f t="shared" si="39"/>
        <v>-4</v>
      </c>
      <c r="J267" s="41">
        <f t="shared" si="36"/>
        <v>4.199999999999999</v>
      </c>
      <c r="K267" s="15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.5" customHeight="1">
      <c r="A268" s="10"/>
      <c r="B268" s="37" t="s">
        <v>52</v>
      </c>
      <c r="C268" s="38">
        <v>44605</v>
      </c>
      <c r="D268" s="30" t="s">
        <v>28</v>
      </c>
      <c r="E268" s="40">
        <f>J255</f>
        <v>6.599999999999998</v>
      </c>
      <c r="F268" s="40">
        <v>85</v>
      </c>
      <c r="G268" s="40">
        <v>73</v>
      </c>
      <c r="H268" s="40">
        <f t="shared" si="38"/>
        <v>78</v>
      </c>
      <c r="I268" s="40">
        <f t="shared" si="39"/>
        <v>-5</v>
      </c>
      <c r="J268" s="41">
        <f t="shared" si="36"/>
        <v>6.6999999999999975</v>
      </c>
      <c r="K268" s="15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.5" customHeight="1">
      <c r="A269" s="10"/>
      <c r="B269" s="37" t="s">
        <v>86</v>
      </c>
      <c r="C269" s="38">
        <v>44605</v>
      </c>
      <c r="D269" s="30" t="s">
        <v>28</v>
      </c>
      <c r="E269" s="40">
        <f>J256</f>
        <v>-1.6000000000000005</v>
      </c>
      <c r="F269" s="40">
        <v>67</v>
      </c>
      <c r="G269" s="40">
        <v>73</v>
      </c>
      <c r="H269" s="40">
        <f t="shared" si="38"/>
        <v>69</v>
      </c>
      <c r="I269" s="40">
        <f t="shared" si="39"/>
        <v>4</v>
      </c>
      <c r="J269" s="41">
        <f t="shared" si="36"/>
        <v>-2.4000000000000004</v>
      </c>
      <c r="K269" s="15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.5" customHeight="1">
      <c r="A270" s="10"/>
      <c r="B270" s="37" t="s">
        <v>51</v>
      </c>
      <c r="C270" s="38">
        <v>44605</v>
      </c>
      <c r="D270" s="30" t="s">
        <v>28</v>
      </c>
      <c r="E270" s="40">
        <f>J257</f>
        <v>9.399999999999997</v>
      </c>
      <c r="F270" s="40">
        <v>98</v>
      </c>
      <c r="G270" s="40">
        <v>73</v>
      </c>
      <c r="H270" s="40">
        <f t="shared" si="38"/>
        <v>89</v>
      </c>
      <c r="I270" s="40">
        <f t="shared" si="39"/>
        <v>-16</v>
      </c>
      <c r="J270" s="41">
        <f t="shared" si="36"/>
        <v>9.499999999999996</v>
      </c>
      <c r="K270" s="15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.5" customHeight="1">
      <c r="A271" s="10"/>
      <c r="B271" s="37" t="s">
        <v>66</v>
      </c>
      <c r="C271" s="38">
        <v>44605</v>
      </c>
      <c r="D271" s="30" t="s">
        <v>28</v>
      </c>
      <c r="E271" s="40">
        <f>J258</f>
        <v>7.799999999999997</v>
      </c>
      <c r="F271" s="40">
        <v>85</v>
      </c>
      <c r="G271" s="40">
        <v>73</v>
      </c>
      <c r="H271" s="40">
        <f t="shared" si="38"/>
        <v>77</v>
      </c>
      <c r="I271" s="40">
        <f t="shared" si="39"/>
        <v>-4</v>
      </c>
      <c r="J271" s="41">
        <f t="shared" si="36"/>
        <v>7.899999999999997</v>
      </c>
      <c r="K271" s="15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.5" customHeight="1">
      <c r="A272" s="10"/>
      <c r="B272" s="37" t="s">
        <v>40</v>
      </c>
      <c r="C272" s="38">
        <v>44605</v>
      </c>
      <c r="D272" s="30" t="s">
        <v>28</v>
      </c>
      <c r="E272" s="40">
        <f>J260</f>
        <v>1.2</v>
      </c>
      <c r="F272" s="40">
        <v>71</v>
      </c>
      <c r="G272" s="40">
        <v>73</v>
      </c>
      <c r="H272" s="40">
        <f t="shared" si="38"/>
        <v>70</v>
      </c>
      <c r="I272" s="40">
        <f t="shared" si="39"/>
        <v>3</v>
      </c>
      <c r="J272" s="41">
        <f t="shared" si="36"/>
        <v>0.5999999999999999</v>
      </c>
      <c r="K272" s="15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.5" customHeight="1">
      <c r="A273" s="10"/>
      <c r="B273" s="37" t="s">
        <v>81</v>
      </c>
      <c r="C273" s="38">
        <v>44605</v>
      </c>
      <c r="D273" s="30" t="s">
        <v>28</v>
      </c>
      <c r="E273" s="40">
        <f>J261</f>
        <v>10.899999999999999</v>
      </c>
      <c r="F273" s="40">
        <v>88</v>
      </c>
      <c r="G273" s="40">
        <v>73</v>
      </c>
      <c r="H273" s="40">
        <f t="shared" si="38"/>
        <v>77</v>
      </c>
      <c r="I273" s="40">
        <f t="shared" si="39"/>
        <v>-4</v>
      </c>
      <c r="J273" s="41">
        <f t="shared" si="36"/>
        <v>10.999999999999998</v>
      </c>
      <c r="K273" s="15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.5" customHeight="1">
      <c r="A274" s="10"/>
      <c r="B274" s="37" t="s">
        <v>39</v>
      </c>
      <c r="C274" s="38">
        <v>44605</v>
      </c>
      <c r="D274" s="30" t="s">
        <v>28</v>
      </c>
      <c r="E274" s="40">
        <f>J262</f>
        <v>1.9000000000000004</v>
      </c>
      <c r="F274" s="40">
        <v>72</v>
      </c>
      <c r="G274" s="40">
        <v>73</v>
      </c>
      <c r="H274" s="40">
        <f t="shared" si="38"/>
        <v>70</v>
      </c>
      <c r="I274" s="40">
        <f t="shared" si="39"/>
        <v>3</v>
      </c>
      <c r="J274" s="41">
        <f t="shared" si="36"/>
        <v>1.3000000000000003</v>
      </c>
      <c r="K274" s="15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.5" customHeight="1">
      <c r="A275" s="10"/>
      <c r="B275" s="37" t="s">
        <v>50</v>
      </c>
      <c r="C275" s="38">
        <v>44605</v>
      </c>
      <c r="D275" s="30" t="s">
        <v>28</v>
      </c>
      <c r="E275" s="40">
        <f>J263</f>
        <v>7.8999999999999995</v>
      </c>
      <c r="F275" s="40">
        <v>82</v>
      </c>
      <c r="G275" s="40">
        <v>73</v>
      </c>
      <c r="H275" s="40">
        <f t="shared" si="38"/>
        <v>74</v>
      </c>
      <c r="I275" s="40">
        <f t="shared" si="39"/>
        <v>-1</v>
      </c>
      <c r="J275" s="41">
        <f t="shared" si="36"/>
        <v>7.8999999999999995</v>
      </c>
      <c r="K275" s="15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.5" customHeight="1">
      <c r="A276" s="10"/>
      <c r="B276" s="37" t="s">
        <v>49</v>
      </c>
      <c r="C276" s="38">
        <v>44605</v>
      </c>
      <c r="D276" s="30" t="s">
        <v>28</v>
      </c>
      <c r="E276" s="40">
        <f>J264</f>
        <v>4.599999999999999</v>
      </c>
      <c r="F276" s="40">
        <v>75</v>
      </c>
      <c r="G276" s="40">
        <v>73</v>
      </c>
      <c r="H276" s="40">
        <f t="shared" si="38"/>
        <v>70</v>
      </c>
      <c r="I276" s="40">
        <f t="shared" si="39"/>
        <v>3</v>
      </c>
      <c r="J276" s="41">
        <f t="shared" si="36"/>
        <v>3.9999999999999987</v>
      </c>
      <c r="K276" s="15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.5" customHeight="1">
      <c r="A277" s="10"/>
      <c r="B277" s="37" t="s">
        <v>54</v>
      </c>
      <c r="C277" s="38">
        <v>44605</v>
      </c>
      <c r="D277" s="30" t="s">
        <v>28</v>
      </c>
      <c r="E277" s="40">
        <f>J223</f>
        <v>6.299999999999998</v>
      </c>
      <c r="F277" s="40">
        <v>84</v>
      </c>
      <c r="G277" s="40">
        <v>73</v>
      </c>
      <c r="H277" s="40">
        <f t="shared" si="38"/>
        <v>78</v>
      </c>
      <c r="I277" s="40">
        <f t="shared" si="39"/>
        <v>-5</v>
      </c>
      <c r="J277" s="41">
        <f t="shared" si="36"/>
        <v>6.399999999999998</v>
      </c>
      <c r="K277" s="15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.5" customHeight="1">
      <c r="A278" s="10"/>
      <c r="B278" s="37" t="s">
        <v>59</v>
      </c>
      <c r="C278" s="38">
        <v>44605</v>
      </c>
      <c r="D278" s="30" t="s">
        <v>28</v>
      </c>
      <c r="E278" s="40">
        <f>ROUND(C25/2,1)</f>
        <v>4</v>
      </c>
      <c r="F278" s="40">
        <v>83</v>
      </c>
      <c r="G278" s="40">
        <v>73</v>
      </c>
      <c r="H278" s="40">
        <f t="shared" si="38"/>
        <v>79</v>
      </c>
      <c r="I278" s="40">
        <f t="shared" si="39"/>
        <v>-6</v>
      </c>
      <c r="J278" s="41">
        <f t="shared" si="36"/>
        <v>4.1</v>
      </c>
      <c r="K278" s="15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.5" customHeight="1">
      <c r="A279" s="10"/>
      <c r="B279" s="37" t="s">
        <v>55</v>
      </c>
      <c r="C279" s="38">
        <v>44605</v>
      </c>
      <c r="D279" s="30" t="s">
        <v>28</v>
      </c>
      <c r="E279" s="40">
        <f>J121</f>
        <v>14.2</v>
      </c>
      <c r="F279" s="40">
        <v>99</v>
      </c>
      <c r="G279" s="40">
        <v>73</v>
      </c>
      <c r="H279" s="40">
        <f t="shared" si="38"/>
        <v>85</v>
      </c>
      <c r="I279" s="40">
        <f t="shared" si="39"/>
        <v>-12</v>
      </c>
      <c r="J279" s="41">
        <f t="shared" si="36"/>
        <v>14.299999999999999</v>
      </c>
      <c r="K279" s="15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.5" customHeight="1">
      <c r="A280" s="10"/>
      <c r="B280" s="37" t="s">
        <v>56</v>
      </c>
      <c r="C280" s="38">
        <v>44605</v>
      </c>
      <c r="D280" s="30" t="s">
        <v>28</v>
      </c>
      <c r="E280" s="40">
        <f>J78</f>
        <v>10.5</v>
      </c>
      <c r="F280" s="40">
        <v>111</v>
      </c>
      <c r="G280" s="40">
        <v>73</v>
      </c>
      <c r="H280" s="40">
        <f t="shared" si="38"/>
        <v>100</v>
      </c>
      <c r="I280" s="40">
        <f t="shared" si="39"/>
        <v>-27</v>
      </c>
      <c r="J280" s="41">
        <f t="shared" si="36"/>
        <v>10.6</v>
      </c>
      <c r="K280" s="15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.5" customHeight="1">
      <c r="A281" s="10"/>
      <c r="B281" s="46" t="s">
        <v>46</v>
      </c>
      <c r="C281" s="47">
        <v>44605</v>
      </c>
      <c r="D281" s="48" t="s">
        <v>28</v>
      </c>
      <c r="E281" s="49">
        <f>J236</f>
        <v>8.399999999999997</v>
      </c>
      <c r="F281" s="42">
        <v>91</v>
      </c>
      <c r="G281" s="42">
        <v>73</v>
      </c>
      <c r="H281" s="49">
        <f t="shared" si="38"/>
        <v>83</v>
      </c>
      <c r="I281" s="49">
        <f t="shared" si="39"/>
        <v>-10</v>
      </c>
      <c r="J281" s="50">
        <f t="shared" si="36"/>
        <v>8.499999999999996</v>
      </c>
      <c r="K281" s="15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.5" customHeight="1">
      <c r="A282" s="10"/>
      <c r="B282" s="31" t="s">
        <v>38</v>
      </c>
      <c r="C282" s="32">
        <v>44612</v>
      </c>
      <c r="D282" s="33" t="s">
        <v>29</v>
      </c>
      <c r="E282" s="34">
        <f>J265</f>
        <v>4.399999999999998</v>
      </c>
      <c r="F282" s="35">
        <v>71</v>
      </c>
      <c r="G282" s="35">
        <v>72</v>
      </c>
      <c r="H282" s="34">
        <f t="shared" si="38"/>
        <v>67</v>
      </c>
      <c r="I282" s="34">
        <f t="shared" si="39"/>
        <v>5</v>
      </c>
      <c r="J282" s="36">
        <f aca="true" t="shared" si="40" ref="J282:J313">IF(I282&gt;0,E282-I282*0.2,IF(I282&lt;-3,E282+0.1,E282))</f>
        <v>3.3999999999999977</v>
      </c>
      <c r="K282" s="15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.5" customHeight="1">
      <c r="A283" s="10"/>
      <c r="B283" s="37" t="s">
        <v>42</v>
      </c>
      <c r="C283" s="38">
        <v>44612</v>
      </c>
      <c r="D283" s="30" t="s">
        <v>29</v>
      </c>
      <c r="E283" s="40">
        <f>J266</f>
        <v>6.199999999999999</v>
      </c>
      <c r="F283" s="40">
        <v>86</v>
      </c>
      <c r="G283" s="40">
        <v>72</v>
      </c>
      <c r="H283" s="40">
        <f t="shared" si="38"/>
        <v>80</v>
      </c>
      <c r="I283" s="40">
        <f t="shared" si="39"/>
        <v>-8</v>
      </c>
      <c r="J283" s="41">
        <f t="shared" si="40"/>
        <v>6.299999999999999</v>
      </c>
      <c r="K283" s="15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.5" customHeight="1">
      <c r="A284" s="10"/>
      <c r="B284" s="37" t="s">
        <v>43</v>
      </c>
      <c r="C284" s="38">
        <v>44612</v>
      </c>
      <c r="D284" s="30" t="s">
        <v>29</v>
      </c>
      <c r="E284" s="40">
        <f>J267</f>
        <v>4.199999999999999</v>
      </c>
      <c r="F284" s="40">
        <v>74</v>
      </c>
      <c r="G284" s="40">
        <v>72</v>
      </c>
      <c r="H284" s="40">
        <f t="shared" si="38"/>
        <v>70</v>
      </c>
      <c r="I284" s="40">
        <f t="shared" si="39"/>
        <v>2</v>
      </c>
      <c r="J284" s="41">
        <f t="shared" si="40"/>
        <v>3.7999999999999994</v>
      </c>
      <c r="K284" s="15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.5" customHeight="1">
      <c r="A285" s="10"/>
      <c r="B285" s="37" t="s">
        <v>52</v>
      </c>
      <c r="C285" s="38">
        <v>44612</v>
      </c>
      <c r="D285" s="30" t="s">
        <v>29</v>
      </c>
      <c r="E285" s="40">
        <f>J268</f>
        <v>6.6999999999999975</v>
      </c>
      <c r="F285" s="40">
        <v>80</v>
      </c>
      <c r="G285" s="40">
        <v>72</v>
      </c>
      <c r="H285" s="40">
        <f t="shared" si="38"/>
        <v>73</v>
      </c>
      <c r="I285" s="40">
        <f t="shared" si="39"/>
        <v>-1</v>
      </c>
      <c r="J285" s="41">
        <f t="shared" si="40"/>
        <v>6.6999999999999975</v>
      </c>
      <c r="K285" s="15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.5" customHeight="1">
      <c r="A286" s="10"/>
      <c r="B286" s="37" t="s">
        <v>86</v>
      </c>
      <c r="C286" s="38">
        <v>44612</v>
      </c>
      <c r="D286" s="30" t="s">
        <v>29</v>
      </c>
      <c r="E286" s="40">
        <f>J269</f>
        <v>-2.4000000000000004</v>
      </c>
      <c r="F286" s="40">
        <v>69</v>
      </c>
      <c r="G286" s="40">
        <v>72</v>
      </c>
      <c r="H286" s="40">
        <f t="shared" si="38"/>
        <v>71</v>
      </c>
      <c r="I286" s="40">
        <f t="shared" si="39"/>
        <v>1</v>
      </c>
      <c r="J286" s="41">
        <f t="shared" si="40"/>
        <v>-2.6000000000000005</v>
      </c>
      <c r="K286" s="15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.5" customHeight="1">
      <c r="A287" s="10"/>
      <c r="B287" s="37" t="s">
        <v>40</v>
      </c>
      <c r="C287" s="38">
        <v>44612</v>
      </c>
      <c r="D287" s="30" t="s">
        <v>29</v>
      </c>
      <c r="E287" s="40">
        <f>J272</f>
        <v>0.5999999999999999</v>
      </c>
      <c r="F287" s="40">
        <v>72</v>
      </c>
      <c r="G287" s="40">
        <v>72</v>
      </c>
      <c r="H287" s="40">
        <f t="shared" si="38"/>
        <v>71</v>
      </c>
      <c r="I287" s="40">
        <f t="shared" si="39"/>
        <v>1</v>
      </c>
      <c r="J287" s="41">
        <f t="shared" si="40"/>
        <v>0.39999999999999986</v>
      </c>
      <c r="K287" s="15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.5" customHeight="1">
      <c r="A288" s="10"/>
      <c r="B288" s="37" t="s">
        <v>39</v>
      </c>
      <c r="C288" s="38">
        <v>44612</v>
      </c>
      <c r="D288" s="30" t="s">
        <v>29</v>
      </c>
      <c r="E288" s="40">
        <f>J274</f>
        <v>1.3000000000000003</v>
      </c>
      <c r="F288" s="40">
        <v>72</v>
      </c>
      <c r="G288" s="40">
        <v>72</v>
      </c>
      <c r="H288" s="40">
        <f t="shared" si="38"/>
        <v>71</v>
      </c>
      <c r="I288" s="40">
        <f t="shared" si="39"/>
        <v>1</v>
      </c>
      <c r="J288" s="41">
        <f t="shared" si="40"/>
        <v>1.1000000000000003</v>
      </c>
      <c r="K288" s="15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.5" customHeight="1">
      <c r="A289" s="10"/>
      <c r="B289" s="37" t="s">
        <v>50</v>
      </c>
      <c r="C289" s="38">
        <v>44612</v>
      </c>
      <c r="D289" s="30" t="s">
        <v>29</v>
      </c>
      <c r="E289" s="40">
        <f>J275</f>
        <v>7.8999999999999995</v>
      </c>
      <c r="F289" s="40">
        <v>85</v>
      </c>
      <c r="G289" s="40">
        <v>72</v>
      </c>
      <c r="H289" s="40">
        <f t="shared" si="38"/>
        <v>77</v>
      </c>
      <c r="I289" s="40">
        <f t="shared" si="39"/>
        <v>-5</v>
      </c>
      <c r="J289" s="41">
        <f t="shared" si="40"/>
        <v>7.999999999999999</v>
      </c>
      <c r="K289" s="15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.5" customHeight="1">
      <c r="A290" s="10"/>
      <c r="B290" s="46" t="s">
        <v>49</v>
      </c>
      <c r="C290" s="47">
        <v>44612</v>
      </c>
      <c r="D290" s="48" t="s">
        <v>29</v>
      </c>
      <c r="E290" s="49">
        <f>J276</f>
        <v>3.9999999999999987</v>
      </c>
      <c r="F290" s="42">
        <v>74</v>
      </c>
      <c r="G290" s="42">
        <v>72</v>
      </c>
      <c r="H290" s="49">
        <f t="shared" si="38"/>
        <v>70</v>
      </c>
      <c r="I290" s="49">
        <f t="shared" si="39"/>
        <v>2</v>
      </c>
      <c r="J290" s="50">
        <f t="shared" si="40"/>
        <v>3.5999999999999988</v>
      </c>
      <c r="K290" s="15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.5" customHeight="1">
      <c r="A291" s="10"/>
      <c r="B291" s="31" t="s">
        <v>38</v>
      </c>
      <c r="C291" s="32">
        <v>44619</v>
      </c>
      <c r="D291" s="33" t="s">
        <v>30</v>
      </c>
      <c r="E291" s="34">
        <f>J282</f>
        <v>3.3999999999999977</v>
      </c>
      <c r="F291" s="35">
        <v>89</v>
      </c>
      <c r="G291" s="35">
        <v>72</v>
      </c>
      <c r="H291" s="34">
        <f t="shared" si="38"/>
        <v>86</v>
      </c>
      <c r="I291" s="34">
        <f t="shared" si="39"/>
        <v>-14</v>
      </c>
      <c r="J291" s="36">
        <f t="shared" si="40"/>
        <v>3.499999999999998</v>
      </c>
      <c r="K291" s="15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.5" customHeight="1">
      <c r="A292" s="10"/>
      <c r="B292" s="37" t="s">
        <v>41</v>
      </c>
      <c r="C292" s="38">
        <v>44619</v>
      </c>
      <c r="D292" s="30" t="s">
        <v>30</v>
      </c>
      <c r="E292" s="40">
        <f>J233</f>
        <v>1.9</v>
      </c>
      <c r="F292" s="40">
        <v>82</v>
      </c>
      <c r="G292" s="40">
        <v>72</v>
      </c>
      <c r="H292" s="40">
        <f t="shared" si="38"/>
        <v>80</v>
      </c>
      <c r="I292" s="40">
        <f t="shared" si="39"/>
        <v>-8</v>
      </c>
      <c r="J292" s="41">
        <f t="shared" si="40"/>
        <v>2</v>
      </c>
      <c r="K292" s="15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.5" customHeight="1">
      <c r="A293" s="10"/>
      <c r="B293" s="37" t="s">
        <v>42</v>
      </c>
      <c r="C293" s="38">
        <v>44619</v>
      </c>
      <c r="D293" s="30" t="s">
        <v>30</v>
      </c>
      <c r="E293" s="40">
        <f>J283</f>
        <v>6.299999999999999</v>
      </c>
      <c r="F293" s="40">
        <v>81</v>
      </c>
      <c r="G293" s="40">
        <v>72</v>
      </c>
      <c r="H293" s="40">
        <f t="shared" si="38"/>
        <v>75</v>
      </c>
      <c r="I293" s="40">
        <f t="shared" si="39"/>
        <v>-3</v>
      </c>
      <c r="J293" s="41">
        <f t="shared" si="40"/>
        <v>6.299999999999999</v>
      </c>
      <c r="K293" s="15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.5" customHeight="1">
      <c r="A294" s="10"/>
      <c r="B294" s="37" t="s">
        <v>43</v>
      </c>
      <c r="C294" s="38">
        <v>44619</v>
      </c>
      <c r="D294" s="30" t="s">
        <v>30</v>
      </c>
      <c r="E294" s="40">
        <f>J284</f>
        <v>3.7999999999999994</v>
      </c>
      <c r="F294" s="40">
        <v>82</v>
      </c>
      <c r="G294" s="40">
        <v>72</v>
      </c>
      <c r="H294" s="40">
        <f t="shared" si="38"/>
        <v>78</v>
      </c>
      <c r="I294" s="40">
        <f t="shared" si="39"/>
        <v>-6</v>
      </c>
      <c r="J294" s="41">
        <f t="shared" si="40"/>
        <v>3.8999999999999995</v>
      </c>
      <c r="K294" s="15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.5" customHeight="1">
      <c r="A295" s="10"/>
      <c r="B295" s="37" t="s">
        <v>52</v>
      </c>
      <c r="C295" s="38">
        <v>44619</v>
      </c>
      <c r="D295" s="30" t="s">
        <v>30</v>
      </c>
      <c r="E295" s="40">
        <f>J285</f>
        <v>6.6999999999999975</v>
      </c>
      <c r="F295" s="40">
        <v>81</v>
      </c>
      <c r="G295" s="40">
        <v>72</v>
      </c>
      <c r="H295" s="40">
        <f t="shared" si="38"/>
        <v>74</v>
      </c>
      <c r="I295" s="40">
        <f t="shared" si="39"/>
        <v>-2</v>
      </c>
      <c r="J295" s="41">
        <f t="shared" si="40"/>
        <v>6.6999999999999975</v>
      </c>
      <c r="K295" s="15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.5" customHeight="1">
      <c r="A296" s="10"/>
      <c r="B296" s="37" t="s">
        <v>86</v>
      </c>
      <c r="C296" s="38">
        <v>44619</v>
      </c>
      <c r="D296" s="30" t="s">
        <v>30</v>
      </c>
      <c r="E296" s="40">
        <f>J286</f>
        <v>-2.6000000000000005</v>
      </c>
      <c r="F296" s="40">
        <v>75</v>
      </c>
      <c r="G296" s="40">
        <v>72</v>
      </c>
      <c r="H296" s="40">
        <f t="shared" si="38"/>
        <v>78</v>
      </c>
      <c r="I296" s="40">
        <f t="shared" si="39"/>
        <v>-6</v>
      </c>
      <c r="J296" s="41">
        <f t="shared" si="40"/>
        <v>-2.5000000000000004</v>
      </c>
      <c r="K296" s="15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.5" customHeight="1">
      <c r="A297" s="10"/>
      <c r="B297" s="37" t="s">
        <v>46</v>
      </c>
      <c r="C297" s="38">
        <v>44619</v>
      </c>
      <c r="D297" s="30" t="s">
        <v>30</v>
      </c>
      <c r="E297" s="40">
        <f>J281</f>
        <v>8.499999999999996</v>
      </c>
      <c r="F297" s="40">
        <v>95</v>
      </c>
      <c r="G297" s="40">
        <v>72</v>
      </c>
      <c r="H297" s="40">
        <f t="shared" si="38"/>
        <v>86</v>
      </c>
      <c r="I297" s="40">
        <f t="shared" si="39"/>
        <v>-14</v>
      </c>
      <c r="J297" s="41">
        <f t="shared" si="40"/>
        <v>8.599999999999996</v>
      </c>
      <c r="K297" s="15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.5" customHeight="1">
      <c r="A298" s="10"/>
      <c r="B298" s="37" t="s">
        <v>54</v>
      </c>
      <c r="C298" s="38">
        <v>44619</v>
      </c>
      <c r="D298" s="30" t="s">
        <v>30</v>
      </c>
      <c r="E298" s="40">
        <f>J277</f>
        <v>6.399999999999998</v>
      </c>
      <c r="F298" s="40">
        <v>87</v>
      </c>
      <c r="G298" s="40">
        <v>72</v>
      </c>
      <c r="H298" s="40">
        <f aca="true" t="shared" si="41" ref="H298:H329">F298-ROUND(E298,0)</f>
        <v>81</v>
      </c>
      <c r="I298" s="40">
        <f aca="true" t="shared" si="42" ref="I298:I329">G298-H298</f>
        <v>-9</v>
      </c>
      <c r="J298" s="41">
        <f t="shared" si="40"/>
        <v>6.499999999999997</v>
      </c>
      <c r="K298" s="15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.5" customHeight="1">
      <c r="A299" s="10"/>
      <c r="B299" s="37" t="s">
        <v>59</v>
      </c>
      <c r="C299" s="38">
        <v>44619</v>
      </c>
      <c r="D299" s="30" t="s">
        <v>30</v>
      </c>
      <c r="E299" s="40">
        <f>J278</f>
        <v>4.1</v>
      </c>
      <c r="F299" s="40">
        <v>92</v>
      </c>
      <c r="G299" s="40">
        <v>72</v>
      </c>
      <c r="H299" s="40">
        <f t="shared" si="41"/>
        <v>88</v>
      </c>
      <c r="I299" s="40">
        <f t="shared" si="42"/>
        <v>-16</v>
      </c>
      <c r="J299" s="41">
        <f t="shared" si="40"/>
        <v>4.199999999999999</v>
      </c>
      <c r="K299" s="15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.5" customHeight="1">
      <c r="A300" s="10"/>
      <c r="B300" s="37" t="s">
        <v>51</v>
      </c>
      <c r="C300" s="38">
        <v>44619</v>
      </c>
      <c r="D300" s="30" t="s">
        <v>30</v>
      </c>
      <c r="E300" s="40">
        <f>J270</f>
        <v>9.499999999999996</v>
      </c>
      <c r="F300" s="40">
        <v>94</v>
      </c>
      <c r="G300" s="40">
        <v>72</v>
      </c>
      <c r="H300" s="40">
        <f t="shared" si="41"/>
        <v>84</v>
      </c>
      <c r="I300" s="40">
        <f t="shared" si="42"/>
        <v>-12</v>
      </c>
      <c r="J300" s="41">
        <f t="shared" si="40"/>
        <v>9.599999999999996</v>
      </c>
      <c r="K300" s="15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.5" customHeight="1">
      <c r="A301" s="10"/>
      <c r="B301" s="37" t="s">
        <v>65</v>
      </c>
      <c r="C301" s="38">
        <v>44619</v>
      </c>
      <c r="D301" s="30" t="s">
        <v>30</v>
      </c>
      <c r="E301" s="40">
        <f>J250</f>
        <v>5.799999999999999</v>
      </c>
      <c r="F301" s="40">
        <v>74</v>
      </c>
      <c r="G301" s="40">
        <v>72</v>
      </c>
      <c r="H301" s="40">
        <f t="shared" si="41"/>
        <v>68</v>
      </c>
      <c r="I301" s="40">
        <f t="shared" si="42"/>
        <v>4</v>
      </c>
      <c r="J301" s="41">
        <f t="shared" si="40"/>
        <v>4.999999999999999</v>
      </c>
      <c r="K301" s="15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.5" customHeight="1">
      <c r="A302" s="10"/>
      <c r="B302" s="46" t="s">
        <v>45</v>
      </c>
      <c r="C302" s="47">
        <v>44619</v>
      </c>
      <c r="D302" s="48" t="s">
        <v>30</v>
      </c>
      <c r="E302" s="49">
        <f>J254</f>
        <v>9.599999999999998</v>
      </c>
      <c r="F302" s="42">
        <v>85</v>
      </c>
      <c r="G302" s="42">
        <v>72</v>
      </c>
      <c r="H302" s="49">
        <f t="shared" si="41"/>
        <v>75</v>
      </c>
      <c r="I302" s="49">
        <f t="shared" si="42"/>
        <v>-3</v>
      </c>
      <c r="J302" s="50">
        <f t="shared" si="40"/>
        <v>9.599999999999998</v>
      </c>
      <c r="K302" s="15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.5" customHeight="1">
      <c r="A303" s="10"/>
      <c r="B303" s="31" t="s">
        <v>38</v>
      </c>
      <c r="C303" s="32">
        <v>44626</v>
      </c>
      <c r="D303" s="33" t="s">
        <v>31</v>
      </c>
      <c r="E303" s="34">
        <f aca="true" t="shared" si="43" ref="E303:E308">J291</f>
        <v>3.499999999999998</v>
      </c>
      <c r="F303" s="35">
        <v>78</v>
      </c>
      <c r="G303" s="35">
        <v>72</v>
      </c>
      <c r="H303" s="34">
        <f t="shared" si="41"/>
        <v>74</v>
      </c>
      <c r="I303" s="34">
        <f t="shared" si="42"/>
        <v>-2</v>
      </c>
      <c r="J303" s="36">
        <f t="shared" si="40"/>
        <v>3.499999999999998</v>
      </c>
      <c r="K303" s="15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.5" customHeight="1">
      <c r="A304" s="10"/>
      <c r="B304" s="37" t="s">
        <v>41</v>
      </c>
      <c r="C304" s="38">
        <v>44626</v>
      </c>
      <c r="D304" s="30" t="s">
        <v>31</v>
      </c>
      <c r="E304" s="40">
        <f t="shared" si="43"/>
        <v>2</v>
      </c>
      <c r="F304" s="40">
        <v>75</v>
      </c>
      <c r="G304" s="40">
        <v>72</v>
      </c>
      <c r="H304" s="40">
        <f t="shared" si="41"/>
        <v>73</v>
      </c>
      <c r="I304" s="40">
        <f t="shared" si="42"/>
        <v>-1</v>
      </c>
      <c r="J304" s="41">
        <f t="shared" si="40"/>
        <v>2</v>
      </c>
      <c r="K304" s="15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.5" customHeight="1">
      <c r="A305" s="10"/>
      <c r="B305" s="37" t="s">
        <v>42</v>
      </c>
      <c r="C305" s="38">
        <v>44626</v>
      </c>
      <c r="D305" s="30" t="s">
        <v>31</v>
      </c>
      <c r="E305" s="40">
        <f t="shared" si="43"/>
        <v>6.299999999999999</v>
      </c>
      <c r="F305" s="40">
        <v>78</v>
      </c>
      <c r="G305" s="40">
        <v>72</v>
      </c>
      <c r="H305" s="40">
        <f t="shared" si="41"/>
        <v>72</v>
      </c>
      <c r="I305" s="40">
        <f t="shared" si="42"/>
        <v>0</v>
      </c>
      <c r="J305" s="41">
        <f t="shared" si="40"/>
        <v>6.299999999999999</v>
      </c>
      <c r="K305" s="15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.5" customHeight="1">
      <c r="A306" s="10"/>
      <c r="B306" s="37" t="s">
        <v>43</v>
      </c>
      <c r="C306" s="38">
        <v>44626</v>
      </c>
      <c r="D306" s="30" t="s">
        <v>31</v>
      </c>
      <c r="E306" s="40">
        <f t="shared" si="43"/>
        <v>3.8999999999999995</v>
      </c>
      <c r="F306" s="40">
        <v>76</v>
      </c>
      <c r="G306" s="40">
        <v>72</v>
      </c>
      <c r="H306" s="40">
        <f t="shared" si="41"/>
        <v>72</v>
      </c>
      <c r="I306" s="40">
        <f t="shared" si="42"/>
        <v>0</v>
      </c>
      <c r="J306" s="41">
        <f t="shared" si="40"/>
        <v>3.8999999999999995</v>
      </c>
      <c r="K306" s="15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.5" customHeight="1">
      <c r="A307" s="10"/>
      <c r="B307" s="37" t="s">
        <v>52</v>
      </c>
      <c r="C307" s="38">
        <v>44626</v>
      </c>
      <c r="D307" s="30" t="s">
        <v>31</v>
      </c>
      <c r="E307" s="40">
        <f t="shared" si="43"/>
        <v>6.6999999999999975</v>
      </c>
      <c r="F307" s="40">
        <v>77</v>
      </c>
      <c r="G307" s="40">
        <v>72</v>
      </c>
      <c r="H307" s="40">
        <f t="shared" si="41"/>
        <v>70</v>
      </c>
      <c r="I307" s="40">
        <f t="shared" si="42"/>
        <v>2</v>
      </c>
      <c r="J307" s="41">
        <f t="shared" si="40"/>
        <v>6.299999999999997</v>
      </c>
      <c r="K307" s="15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.5" customHeight="1">
      <c r="A308" s="10"/>
      <c r="B308" s="37" t="s">
        <v>86</v>
      </c>
      <c r="C308" s="38">
        <v>44626</v>
      </c>
      <c r="D308" s="30" t="s">
        <v>31</v>
      </c>
      <c r="E308" s="40">
        <f t="shared" si="43"/>
        <v>-2.5000000000000004</v>
      </c>
      <c r="F308" s="40">
        <v>74</v>
      </c>
      <c r="G308" s="40">
        <v>72</v>
      </c>
      <c r="H308" s="40">
        <f t="shared" si="41"/>
        <v>77</v>
      </c>
      <c r="I308" s="40">
        <f t="shared" si="42"/>
        <v>-5</v>
      </c>
      <c r="J308" s="41">
        <f t="shared" si="40"/>
        <v>-2.4000000000000004</v>
      </c>
      <c r="K308" s="15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.5" customHeight="1">
      <c r="A309" s="10"/>
      <c r="B309" s="37" t="s">
        <v>54</v>
      </c>
      <c r="C309" s="38">
        <v>44626</v>
      </c>
      <c r="D309" s="30" t="s">
        <v>31</v>
      </c>
      <c r="E309" s="40">
        <f>J298</f>
        <v>6.499999999999997</v>
      </c>
      <c r="F309" s="40">
        <v>87</v>
      </c>
      <c r="G309" s="40">
        <v>72</v>
      </c>
      <c r="H309" s="40">
        <f t="shared" si="41"/>
        <v>80</v>
      </c>
      <c r="I309" s="40">
        <f t="shared" si="42"/>
        <v>-8</v>
      </c>
      <c r="J309" s="41">
        <f t="shared" si="40"/>
        <v>6.599999999999997</v>
      </c>
      <c r="K309" s="15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.5" customHeight="1">
      <c r="A310" s="10"/>
      <c r="B310" s="37" t="s">
        <v>59</v>
      </c>
      <c r="C310" s="38">
        <v>44626</v>
      </c>
      <c r="D310" s="30" t="s">
        <v>31</v>
      </c>
      <c r="E310" s="40">
        <f>J299</f>
        <v>4.199999999999999</v>
      </c>
      <c r="F310" s="40">
        <v>84</v>
      </c>
      <c r="G310" s="40">
        <v>72</v>
      </c>
      <c r="H310" s="40">
        <f t="shared" si="41"/>
        <v>80</v>
      </c>
      <c r="I310" s="40">
        <f t="shared" si="42"/>
        <v>-8</v>
      </c>
      <c r="J310" s="41">
        <f t="shared" si="40"/>
        <v>4.299999999999999</v>
      </c>
      <c r="K310" s="15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.5" customHeight="1">
      <c r="A311" s="10"/>
      <c r="B311" s="37" t="s">
        <v>51</v>
      </c>
      <c r="C311" s="38">
        <v>44626</v>
      </c>
      <c r="D311" s="30" t="s">
        <v>31</v>
      </c>
      <c r="E311" s="40">
        <f>J300</f>
        <v>9.599999999999996</v>
      </c>
      <c r="F311" s="40">
        <v>88</v>
      </c>
      <c r="G311" s="40">
        <v>72</v>
      </c>
      <c r="H311" s="40">
        <f t="shared" si="41"/>
        <v>78</v>
      </c>
      <c r="I311" s="40">
        <f t="shared" si="42"/>
        <v>-6</v>
      </c>
      <c r="J311" s="41">
        <f t="shared" si="40"/>
        <v>9.699999999999996</v>
      </c>
      <c r="K311" s="15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.5" customHeight="1">
      <c r="A312" s="10"/>
      <c r="B312" s="37" t="s">
        <v>65</v>
      </c>
      <c r="C312" s="38">
        <v>44626</v>
      </c>
      <c r="D312" s="30" t="s">
        <v>31</v>
      </c>
      <c r="E312" s="40">
        <f>J301</f>
        <v>4.999999999999999</v>
      </c>
      <c r="F312" s="40">
        <v>81</v>
      </c>
      <c r="G312" s="40">
        <v>72</v>
      </c>
      <c r="H312" s="40">
        <f t="shared" si="41"/>
        <v>76</v>
      </c>
      <c r="I312" s="40">
        <f t="shared" si="42"/>
        <v>-4</v>
      </c>
      <c r="J312" s="41">
        <f t="shared" si="40"/>
        <v>5.099999999999999</v>
      </c>
      <c r="K312" s="15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.5" customHeight="1">
      <c r="A313" s="10"/>
      <c r="B313" s="37" t="s">
        <v>45</v>
      </c>
      <c r="C313" s="38">
        <v>44626</v>
      </c>
      <c r="D313" s="30" t="s">
        <v>31</v>
      </c>
      <c r="E313" s="40">
        <f>J302</f>
        <v>9.599999999999998</v>
      </c>
      <c r="F313" s="40">
        <v>84</v>
      </c>
      <c r="G313" s="40">
        <v>72</v>
      </c>
      <c r="H313" s="40">
        <f t="shared" si="41"/>
        <v>74</v>
      </c>
      <c r="I313" s="40">
        <f t="shared" si="42"/>
        <v>-2</v>
      </c>
      <c r="J313" s="41">
        <f t="shared" si="40"/>
        <v>9.599999999999998</v>
      </c>
      <c r="K313" s="15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.5" customHeight="1">
      <c r="A314" s="10"/>
      <c r="B314" s="37" t="s">
        <v>49</v>
      </c>
      <c r="C314" s="38">
        <v>44626</v>
      </c>
      <c r="D314" s="30" t="s">
        <v>31</v>
      </c>
      <c r="E314" s="40">
        <f>J290</f>
        <v>3.5999999999999988</v>
      </c>
      <c r="F314" s="40">
        <v>81</v>
      </c>
      <c r="G314" s="40">
        <v>72</v>
      </c>
      <c r="H314" s="40">
        <f t="shared" si="41"/>
        <v>77</v>
      </c>
      <c r="I314" s="40">
        <f t="shared" si="42"/>
        <v>-5</v>
      </c>
      <c r="J314" s="41">
        <f aca="true" t="shared" si="44" ref="J314:J338">IF(I314&gt;0,E314-I314*0.2,IF(I314&lt;-3,E314+0.1,E314))</f>
        <v>3.699999999999999</v>
      </c>
      <c r="K314" s="15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.5" customHeight="1">
      <c r="A315" s="10"/>
      <c r="B315" s="37" t="s">
        <v>50</v>
      </c>
      <c r="C315" s="38">
        <v>44626</v>
      </c>
      <c r="D315" s="30" t="s">
        <v>31</v>
      </c>
      <c r="E315" s="40">
        <f>J289</f>
        <v>7.999999999999999</v>
      </c>
      <c r="F315" s="40">
        <v>86</v>
      </c>
      <c r="G315" s="40">
        <v>72</v>
      </c>
      <c r="H315" s="40">
        <f t="shared" si="41"/>
        <v>78</v>
      </c>
      <c r="I315" s="40">
        <f t="shared" si="42"/>
        <v>-6</v>
      </c>
      <c r="J315" s="41">
        <f t="shared" si="44"/>
        <v>8.1</v>
      </c>
      <c r="K315" s="15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.5" customHeight="1">
      <c r="A316" s="10"/>
      <c r="B316" s="37" t="s">
        <v>40</v>
      </c>
      <c r="C316" s="38">
        <v>44626</v>
      </c>
      <c r="D316" s="30" t="s">
        <v>31</v>
      </c>
      <c r="E316" s="40">
        <f>J287</f>
        <v>0.39999999999999986</v>
      </c>
      <c r="F316" s="40">
        <v>77</v>
      </c>
      <c r="G316" s="40">
        <v>72</v>
      </c>
      <c r="H316" s="40">
        <f t="shared" si="41"/>
        <v>77</v>
      </c>
      <c r="I316" s="40">
        <f t="shared" si="42"/>
        <v>-5</v>
      </c>
      <c r="J316" s="41">
        <f t="shared" si="44"/>
        <v>0.4999999999999999</v>
      </c>
      <c r="K316" s="15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.5" customHeight="1">
      <c r="A317" s="10"/>
      <c r="B317" s="46" t="s">
        <v>39</v>
      </c>
      <c r="C317" s="47">
        <v>44626</v>
      </c>
      <c r="D317" s="48" t="s">
        <v>31</v>
      </c>
      <c r="E317" s="49">
        <f>J288</f>
        <v>1.1000000000000003</v>
      </c>
      <c r="F317" s="42">
        <v>85</v>
      </c>
      <c r="G317" s="42">
        <v>72</v>
      </c>
      <c r="H317" s="49">
        <f t="shared" si="41"/>
        <v>84</v>
      </c>
      <c r="I317" s="49">
        <f t="shared" si="42"/>
        <v>-12</v>
      </c>
      <c r="J317" s="50">
        <f t="shared" si="44"/>
        <v>1.2000000000000004</v>
      </c>
      <c r="K317" s="15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.5" customHeight="1">
      <c r="A318" s="10"/>
      <c r="B318" s="31" t="s">
        <v>38</v>
      </c>
      <c r="C318" s="32">
        <v>44633</v>
      </c>
      <c r="D318" s="33" t="s">
        <v>32</v>
      </c>
      <c r="E318" s="34">
        <f>J303</f>
        <v>3.499999999999998</v>
      </c>
      <c r="F318" s="35">
        <v>79</v>
      </c>
      <c r="G318" s="35">
        <v>72</v>
      </c>
      <c r="H318" s="34">
        <f t="shared" si="41"/>
        <v>75</v>
      </c>
      <c r="I318" s="34">
        <f t="shared" si="42"/>
        <v>-3</v>
      </c>
      <c r="J318" s="36">
        <f t="shared" si="44"/>
        <v>3.499999999999998</v>
      </c>
      <c r="K318" s="15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.5" customHeight="1">
      <c r="A319" s="10"/>
      <c r="B319" s="37" t="s">
        <v>52</v>
      </c>
      <c r="C319" s="38">
        <v>44633</v>
      </c>
      <c r="D319" s="30" t="s">
        <v>32</v>
      </c>
      <c r="E319" s="40">
        <f>J307</f>
        <v>6.299999999999997</v>
      </c>
      <c r="F319" s="40">
        <v>84</v>
      </c>
      <c r="G319" s="40">
        <v>72</v>
      </c>
      <c r="H319" s="40">
        <f t="shared" si="41"/>
        <v>78</v>
      </c>
      <c r="I319" s="40">
        <f t="shared" si="42"/>
        <v>-6</v>
      </c>
      <c r="J319" s="41">
        <f t="shared" si="44"/>
        <v>6.399999999999997</v>
      </c>
      <c r="K319" s="15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.5" customHeight="1">
      <c r="A320" s="10"/>
      <c r="B320" s="37" t="s">
        <v>86</v>
      </c>
      <c r="C320" s="38">
        <v>44633</v>
      </c>
      <c r="D320" s="30" t="s">
        <v>32</v>
      </c>
      <c r="E320" s="40">
        <f>J308</f>
        <v>-2.4000000000000004</v>
      </c>
      <c r="F320" s="40">
        <v>70</v>
      </c>
      <c r="G320" s="40">
        <v>72</v>
      </c>
      <c r="H320" s="40">
        <f t="shared" si="41"/>
        <v>72</v>
      </c>
      <c r="I320" s="40">
        <f t="shared" si="42"/>
        <v>0</v>
      </c>
      <c r="J320" s="41">
        <f t="shared" si="44"/>
        <v>-2.4000000000000004</v>
      </c>
      <c r="K320" s="15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.5" customHeight="1">
      <c r="A321" s="10"/>
      <c r="B321" s="37" t="s">
        <v>54</v>
      </c>
      <c r="C321" s="38">
        <v>44633</v>
      </c>
      <c r="D321" s="30" t="s">
        <v>32</v>
      </c>
      <c r="E321" s="40">
        <f>J309</f>
        <v>6.599999999999997</v>
      </c>
      <c r="F321" s="40">
        <v>81</v>
      </c>
      <c r="G321" s="40">
        <v>72</v>
      </c>
      <c r="H321" s="40">
        <f t="shared" si="41"/>
        <v>74</v>
      </c>
      <c r="I321" s="40">
        <f t="shared" si="42"/>
        <v>-2</v>
      </c>
      <c r="J321" s="41">
        <f t="shared" si="44"/>
        <v>6.599999999999997</v>
      </c>
      <c r="K321" s="15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.5" customHeight="1">
      <c r="A322" s="10"/>
      <c r="B322" s="37" t="s">
        <v>59</v>
      </c>
      <c r="C322" s="38">
        <v>44633</v>
      </c>
      <c r="D322" s="30" t="s">
        <v>32</v>
      </c>
      <c r="E322" s="40">
        <f>J310</f>
        <v>4.299999999999999</v>
      </c>
      <c r="F322" s="40">
        <v>75</v>
      </c>
      <c r="G322" s="40">
        <v>72</v>
      </c>
      <c r="H322" s="40">
        <f t="shared" si="41"/>
        <v>71</v>
      </c>
      <c r="I322" s="40">
        <f t="shared" si="42"/>
        <v>1</v>
      </c>
      <c r="J322" s="41">
        <f t="shared" si="44"/>
        <v>4.099999999999999</v>
      </c>
      <c r="K322" s="15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.5" customHeight="1">
      <c r="A323" s="10"/>
      <c r="B323" s="37" t="s">
        <v>51</v>
      </c>
      <c r="C323" s="38">
        <v>44633</v>
      </c>
      <c r="D323" s="30" t="s">
        <v>32</v>
      </c>
      <c r="E323" s="40">
        <f>J311</f>
        <v>9.699999999999996</v>
      </c>
      <c r="F323" s="40">
        <v>82</v>
      </c>
      <c r="G323" s="40">
        <v>72</v>
      </c>
      <c r="H323" s="40">
        <f t="shared" si="41"/>
        <v>72</v>
      </c>
      <c r="I323" s="40">
        <f t="shared" si="42"/>
        <v>0</v>
      </c>
      <c r="J323" s="41">
        <f t="shared" si="44"/>
        <v>9.699999999999996</v>
      </c>
      <c r="K323" s="15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.5" customHeight="1">
      <c r="A324" s="10"/>
      <c r="B324" s="37" t="s">
        <v>45</v>
      </c>
      <c r="C324" s="38">
        <v>44633</v>
      </c>
      <c r="D324" s="30" t="s">
        <v>32</v>
      </c>
      <c r="E324" s="40">
        <f>J313</f>
        <v>9.599999999999998</v>
      </c>
      <c r="F324" s="40">
        <v>86</v>
      </c>
      <c r="G324" s="40">
        <v>72</v>
      </c>
      <c r="H324" s="40">
        <f t="shared" si="41"/>
        <v>76</v>
      </c>
      <c r="I324" s="40">
        <f t="shared" si="42"/>
        <v>-4</v>
      </c>
      <c r="J324" s="41">
        <f t="shared" si="44"/>
        <v>9.699999999999998</v>
      </c>
      <c r="K324" s="15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.5" customHeight="1">
      <c r="A325" s="10"/>
      <c r="B325" s="37" t="s">
        <v>49</v>
      </c>
      <c r="C325" s="38">
        <v>44633</v>
      </c>
      <c r="D325" s="30" t="s">
        <v>32</v>
      </c>
      <c r="E325" s="40">
        <f>J314</f>
        <v>3.699999999999999</v>
      </c>
      <c r="F325" s="40">
        <v>79</v>
      </c>
      <c r="G325" s="40">
        <v>72</v>
      </c>
      <c r="H325" s="40">
        <f t="shared" si="41"/>
        <v>75</v>
      </c>
      <c r="I325" s="40">
        <f t="shared" si="42"/>
        <v>-3</v>
      </c>
      <c r="J325" s="41">
        <f t="shared" si="44"/>
        <v>3.699999999999999</v>
      </c>
      <c r="K325" s="15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.5" customHeight="1">
      <c r="A326" s="10"/>
      <c r="B326" s="37" t="s">
        <v>50</v>
      </c>
      <c r="C326" s="38">
        <v>44633</v>
      </c>
      <c r="D326" s="30" t="s">
        <v>32</v>
      </c>
      <c r="E326" s="40">
        <f>J315</f>
        <v>8.1</v>
      </c>
      <c r="F326" s="40">
        <v>78</v>
      </c>
      <c r="G326" s="40">
        <v>72</v>
      </c>
      <c r="H326" s="40">
        <f t="shared" si="41"/>
        <v>70</v>
      </c>
      <c r="I326" s="40">
        <f t="shared" si="42"/>
        <v>2</v>
      </c>
      <c r="J326" s="41">
        <f t="shared" si="44"/>
        <v>7.699999999999999</v>
      </c>
      <c r="K326" s="15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.5" customHeight="1">
      <c r="A327" s="10"/>
      <c r="B327" s="46" t="s">
        <v>39</v>
      </c>
      <c r="C327" s="47">
        <v>44633</v>
      </c>
      <c r="D327" s="48" t="s">
        <v>32</v>
      </c>
      <c r="E327" s="49">
        <f>J317</f>
        <v>1.2000000000000004</v>
      </c>
      <c r="F327" s="42">
        <v>82</v>
      </c>
      <c r="G327" s="42">
        <v>72</v>
      </c>
      <c r="H327" s="49">
        <f t="shared" si="41"/>
        <v>81</v>
      </c>
      <c r="I327" s="49">
        <f t="shared" si="42"/>
        <v>-9</v>
      </c>
      <c r="J327" s="50">
        <f t="shared" si="44"/>
        <v>1.3000000000000005</v>
      </c>
      <c r="K327" s="15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.5" customHeight="1">
      <c r="A328" s="10"/>
      <c r="B328" s="31" t="s">
        <v>38</v>
      </c>
      <c r="C328" s="32">
        <v>44640</v>
      </c>
      <c r="D328" s="33" t="s">
        <v>17</v>
      </c>
      <c r="E328" s="34">
        <f>J318</f>
        <v>3.499999999999998</v>
      </c>
      <c r="F328" s="35">
        <v>82</v>
      </c>
      <c r="G328" s="35">
        <v>72</v>
      </c>
      <c r="H328" s="34">
        <f t="shared" si="41"/>
        <v>78</v>
      </c>
      <c r="I328" s="34">
        <f t="shared" si="42"/>
        <v>-6</v>
      </c>
      <c r="J328" s="36">
        <f t="shared" si="44"/>
        <v>3.599999999999998</v>
      </c>
      <c r="K328" s="15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.5" customHeight="1">
      <c r="A329" s="10"/>
      <c r="B329" s="37" t="s">
        <v>42</v>
      </c>
      <c r="C329" s="38">
        <v>44640</v>
      </c>
      <c r="D329" s="30" t="s">
        <v>17</v>
      </c>
      <c r="E329" s="40">
        <f>J305</f>
        <v>6.299999999999999</v>
      </c>
      <c r="F329" s="40">
        <v>81</v>
      </c>
      <c r="G329" s="40">
        <v>72</v>
      </c>
      <c r="H329" s="40">
        <f t="shared" si="41"/>
        <v>75</v>
      </c>
      <c r="I329" s="40">
        <f t="shared" si="42"/>
        <v>-3</v>
      </c>
      <c r="J329" s="41">
        <f t="shared" si="44"/>
        <v>6.299999999999999</v>
      </c>
      <c r="K329" s="15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.5" customHeight="1">
      <c r="A330" s="10"/>
      <c r="B330" s="37" t="s">
        <v>43</v>
      </c>
      <c r="C330" s="38">
        <v>44640</v>
      </c>
      <c r="D330" s="30" t="s">
        <v>17</v>
      </c>
      <c r="E330" s="40">
        <f>J306</f>
        <v>3.8999999999999995</v>
      </c>
      <c r="F330" s="40">
        <v>73</v>
      </c>
      <c r="G330" s="40">
        <v>72</v>
      </c>
      <c r="H330" s="40">
        <f aca="true" t="shared" si="45" ref="H330:H338">F330-ROUND(E330,0)</f>
        <v>69</v>
      </c>
      <c r="I330" s="40">
        <f aca="true" t="shared" si="46" ref="I330:I338">G330-H330</f>
        <v>3</v>
      </c>
      <c r="J330" s="41">
        <f t="shared" si="44"/>
        <v>3.2999999999999994</v>
      </c>
      <c r="K330" s="15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.5" customHeight="1">
      <c r="A331" s="10"/>
      <c r="B331" s="37" t="s">
        <v>52</v>
      </c>
      <c r="C331" s="38">
        <v>44640</v>
      </c>
      <c r="D331" s="30" t="s">
        <v>17</v>
      </c>
      <c r="E331" s="40">
        <f>J319</f>
        <v>6.399999999999997</v>
      </c>
      <c r="F331" s="40">
        <v>85</v>
      </c>
      <c r="G331" s="40">
        <v>72</v>
      </c>
      <c r="H331" s="40">
        <f t="shared" si="45"/>
        <v>79</v>
      </c>
      <c r="I331" s="40">
        <f t="shared" si="46"/>
        <v>-7</v>
      </c>
      <c r="J331" s="41">
        <f t="shared" si="44"/>
        <v>6.4999999999999964</v>
      </c>
      <c r="K331" s="15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.5" customHeight="1">
      <c r="A332" s="10"/>
      <c r="B332" s="37" t="s">
        <v>86</v>
      </c>
      <c r="C332" s="38">
        <v>44640</v>
      </c>
      <c r="D332" s="30" t="s">
        <v>17</v>
      </c>
      <c r="E332" s="40">
        <f>J320</f>
        <v>-2.4000000000000004</v>
      </c>
      <c r="F332" s="40">
        <v>71</v>
      </c>
      <c r="G332" s="40">
        <v>72</v>
      </c>
      <c r="H332" s="40">
        <f t="shared" si="45"/>
        <v>73</v>
      </c>
      <c r="I332" s="40">
        <f t="shared" si="46"/>
        <v>-1</v>
      </c>
      <c r="J332" s="41">
        <f t="shared" si="44"/>
        <v>-2.4000000000000004</v>
      </c>
      <c r="K332" s="15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.5" customHeight="1">
      <c r="A333" s="10"/>
      <c r="B333" s="37" t="s">
        <v>54</v>
      </c>
      <c r="C333" s="38">
        <v>44640</v>
      </c>
      <c r="D333" s="30" t="s">
        <v>17</v>
      </c>
      <c r="E333" s="40">
        <f>J321</f>
        <v>6.599999999999997</v>
      </c>
      <c r="F333" s="40">
        <v>84</v>
      </c>
      <c r="G333" s="40">
        <v>72</v>
      </c>
      <c r="H333" s="40">
        <f t="shared" si="45"/>
        <v>77</v>
      </c>
      <c r="I333" s="40">
        <f t="shared" si="46"/>
        <v>-5</v>
      </c>
      <c r="J333" s="41">
        <f t="shared" si="44"/>
        <v>6.699999999999997</v>
      </c>
      <c r="K333" s="15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.5" customHeight="1">
      <c r="A334" s="10"/>
      <c r="B334" s="37" t="s">
        <v>59</v>
      </c>
      <c r="C334" s="38">
        <v>44640</v>
      </c>
      <c r="D334" s="30" t="s">
        <v>17</v>
      </c>
      <c r="E334" s="40">
        <f>J322</f>
        <v>4.099999999999999</v>
      </c>
      <c r="F334" s="40">
        <v>77</v>
      </c>
      <c r="G334" s="40">
        <v>72</v>
      </c>
      <c r="H334" s="40">
        <f t="shared" si="45"/>
        <v>73</v>
      </c>
      <c r="I334" s="40">
        <f t="shared" si="46"/>
        <v>-1</v>
      </c>
      <c r="J334" s="41">
        <f t="shared" si="44"/>
        <v>4.099999999999999</v>
      </c>
      <c r="K334" s="15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.5" customHeight="1">
      <c r="A335" s="10"/>
      <c r="B335" s="37" t="s">
        <v>51</v>
      </c>
      <c r="C335" s="38">
        <v>44640</v>
      </c>
      <c r="D335" s="30" t="s">
        <v>17</v>
      </c>
      <c r="E335" s="40">
        <f>J323</f>
        <v>9.699999999999996</v>
      </c>
      <c r="F335" s="40">
        <v>90</v>
      </c>
      <c r="G335" s="40">
        <v>72</v>
      </c>
      <c r="H335" s="40">
        <f t="shared" si="45"/>
        <v>80</v>
      </c>
      <c r="I335" s="40">
        <f t="shared" si="46"/>
        <v>-8</v>
      </c>
      <c r="J335" s="41">
        <f t="shared" si="44"/>
        <v>9.799999999999995</v>
      </c>
      <c r="K335" s="15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.5" customHeight="1">
      <c r="A336" s="10"/>
      <c r="B336" s="37" t="s">
        <v>49</v>
      </c>
      <c r="C336" s="38">
        <v>44640</v>
      </c>
      <c r="D336" s="30" t="s">
        <v>17</v>
      </c>
      <c r="E336" s="40">
        <f>J325</f>
        <v>3.699999999999999</v>
      </c>
      <c r="F336" s="40">
        <v>81</v>
      </c>
      <c r="G336" s="40">
        <v>72</v>
      </c>
      <c r="H336" s="40">
        <f t="shared" si="45"/>
        <v>77</v>
      </c>
      <c r="I336" s="40">
        <f t="shared" si="46"/>
        <v>-5</v>
      </c>
      <c r="J336" s="41">
        <f t="shared" si="44"/>
        <v>3.799999999999999</v>
      </c>
      <c r="K336" s="15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.5" customHeight="1">
      <c r="A337" s="10"/>
      <c r="B337" s="37" t="s">
        <v>50</v>
      </c>
      <c r="C337" s="38">
        <v>44640</v>
      </c>
      <c r="D337" s="30" t="s">
        <v>17</v>
      </c>
      <c r="E337" s="40">
        <f>J326</f>
        <v>7.699999999999999</v>
      </c>
      <c r="F337" s="40">
        <v>84</v>
      </c>
      <c r="G337" s="40">
        <v>72</v>
      </c>
      <c r="H337" s="40">
        <f t="shared" si="45"/>
        <v>76</v>
      </c>
      <c r="I337" s="40">
        <f t="shared" si="46"/>
        <v>-4</v>
      </c>
      <c r="J337" s="41">
        <f t="shared" si="44"/>
        <v>7.799999999999999</v>
      </c>
      <c r="K337" s="15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.5" customHeight="1">
      <c r="A338" s="10"/>
      <c r="B338" s="46" t="s">
        <v>40</v>
      </c>
      <c r="C338" s="47">
        <v>44640</v>
      </c>
      <c r="D338" s="48" t="s">
        <v>17</v>
      </c>
      <c r="E338" s="49">
        <f>J316</f>
        <v>0.4999999999999999</v>
      </c>
      <c r="F338" s="42">
        <v>67</v>
      </c>
      <c r="G338" s="42">
        <v>72</v>
      </c>
      <c r="H338" s="49">
        <f t="shared" si="45"/>
        <v>66</v>
      </c>
      <c r="I338" s="49">
        <f t="shared" si="46"/>
        <v>6</v>
      </c>
      <c r="J338" s="50">
        <f t="shared" si="44"/>
        <v>-0.7000000000000003</v>
      </c>
      <c r="K338" s="15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PageLayoutView="0" workbookViewId="0" topLeftCell="B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3.421875" style="5" customWidth="1"/>
    <col min="4" max="4" width="12.140625" style="5" customWidth="1"/>
    <col min="5" max="5" width="11.421875" style="5" customWidth="1"/>
    <col min="6" max="8" width="10.140625" style="5" customWidth="1"/>
    <col min="9" max="13" width="9.140625" style="5" customWidth="1"/>
    <col min="14" max="14" width="9.00390625" style="5" customWidth="1"/>
    <col min="15" max="18" width="9.140625" style="5" customWidth="1"/>
    <col min="19" max="19" width="9.421875" style="5" customWidth="1"/>
    <col min="20" max="21" width="8.8515625" style="5" customWidth="1"/>
    <col min="22" max="24" width="8.8515625" style="5" hidden="1" customWidth="1"/>
    <col min="25" max="26" width="8.8515625" style="5" customWidth="1"/>
    <col min="27" max="16384" width="8.8515625" style="5" customWidth="1"/>
  </cols>
  <sheetData>
    <row r="1" spans="1:25" ht="13.5" customHeight="1">
      <c r="A1" s="6" t="s">
        <v>6</v>
      </c>
      <c r="B1" s="7"/>
      <c r="C1" s="7"/>
      <c r="D1" s="6" t="s">
        <v>133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8"/>
      <c r="U2" s="8"/>
      <c r="V2" s="8"/>
      <c r="W2" s="8"/>
      <c r="X2" s="8"/>
      <c r="Y2" s="8"/>
    </row>
    <row r="3" spans="1:25" ht="13.5" customHeight="1">
      <c r="A3" s="10"/>
      <c r="B3" s="11" t="s">
        <v>8</v>
      </c>
      <c r="C3" s="11" t="s">
        <v>9</v>
      </c>
      <c r="D3" s="12">
        <v>44178</v>
      </c>
      <c r="E3" s="12">
        <v>44185</v>
      </c>
      <c r="F3" s="12">
        <v>44192</v>
      </c>
      <c r="G3" s="12">
        <v>44199</v>
      </c>
      <c r="H3" s="12">
        <v>44206</v>
      </c>
      <c r="I3" s="12">
        <v>44213</v>
      </c>
      <c r="J3" s="12">
        <v>44220</v>
      </c>
      <c r="K3" s="12">
        <v>44227</v>
      </c>
      <c r="L3" s="12">
        <v>44234</v>
      </c>
      <c r="M3" s="12">
        <v>44241</v>
      </c>
      <c r="N3" s="12">
        <v>44248</v>
      </c>
      <c r="O3" s="12">
        <v>44255</v>
      </c>
      <c r="P3" s="12">
        <v>44262</v>
      </c>
      <c r="Q3" s="12">
        <v>44269</v>
      </c>
      <c r="R3" s="12">
        <v>44276</v>
      </c>
      <c r="S3" s="14"/>
      <c r="T3" s="15"/>
      <c r="U3" s="8"/>
      <c r="V3" s="8"/>
      <c r="W3" s="8"/>
      <c r="X3" s="8"/>
      <c r="Y3" s="8"/>
    </row>
    <row r="4" spans="1:25" ht="42.75" customHeight="1">
      <c r="A4" s="10"/>
      <c r="B4" s="16" t="s">
        <v>16</v>
      </c>
      <c r="C4" s="17"/>
      <c r="D4" s="18" t="s">
        <v>17</v>
      </c>
      <c r="E4" s="18" t="s">
        <v>30</v>
      </c>
      <c r="F4" s="18" t="s">
        <v>19</v>
      </c>
      <c r="G4" s="18" t="s">
        <v>31</v>
      </c>
      <c r="H4" s="18" t="s">
        <v>32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18" t="s">
        <v>28</v>
      </c>
      <c r="P4" s="18" t="s">
        <v>29</v>
      </c>
      <c r="Q4" s="18" t="s">
        <v>21</v>
      </c>
      <c r="R4" s="18" t="s">
        <v>20</v>
      </c>
      <c r="S4" s="19" t="s">
        <v>134</v>
      </c>
      <c r="T4" s="20" t="s">
        <v>34</v>
      </c>
      <c r="U4" s="8"/>
      <c r="V4" s="21" t="s">
        <v>35</v>
      </c>
      <c r="W4" s="21" t="s">
        <v>36</v>
      </c>
      <c r="X4" s="21" t="s">
        <v>37</v>
      </c>
      <c r="Y4" s="8"/>
    </row>
    <row r="5" spans="1:25" ht="13.5" customHeight="1">
      <c r="A5" s="10"/>
      <c r="B5" s="22" t="s">
        <v>38</v>
      </c>
      <c r="C5" s="23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e">
        <f aca="true" t="shared" si="0" ref="S5:S44">SUM(LARGE(D5:R5,1))+SUM(LARGE(D5:R5,2))+SUM(LARGE(D5:R5,3))+SUM(LARGE(D5:R5,4))+SUM(LARGE(D5:R5,5))+SUM(LARGE(D5:R5,6))+SUM(LARGE(D5:R5,7))+SUM(LARGE(D5:R5,8))</f>
        <v>#NUM!</v>
      </c>
      <c r="T5" s="15"/>
      <c r="U5" s="8"/>
      <c r="V5" s="8"/>
      <c r="W5" s="8"/>
      <c r="X5" s="8"/>
      <c r="Y5" s="8"/>
    </row>
    <row r="6" spans="1:25" ht="13.5" customHeight="1">
      <c r="A6" s="10"/>
      <c r="B6" s="22" t="s">
        <v>39</v>
      </c>
      <c r="C6" s="23">
        <v>5.1</v>
      </c>
      <c r="D6" s="24">
        <f>I51</f>
        <v>-3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 t="e">
        <f t="shared" si="0"/>
        <v>#NUM!</v>
      </c>
      <c r="T6" s="15"/>
      <c r="U6" s="8"/>
      <c r="V6" s="8"/>
      <c r="W6" s="8"/>
      <c r="X6" s="8"/>
      <c r="Y6" s="8"/>
    </row>
    <row r="7" spans="1:25" ht="13.5" customHeight="1">
      <c r="A7" s="10"/>
      <c r="B7" s="22" t="s">
        <v>40</v>
      </c>
      <c r="C7" s="2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 t="e">
        <f t="shared" si="0"/>
        <v>#NUM!</v>
      </c>
      <c r="T7" s="15"/>
      <c r="U7" s="8"/>
      <c r="V7" s="8"/>
      <c r="W7" s="8"/>
      <c r="X7" s="8"/>
      <c r="Y7" s="8"/>
    </row>
    <row r="8" spans="1:25" ht="13.5" customHeight="1">
      <c r="A8" s="10"/>
      <c r="B8" s="22" t="s">
        <v>41</v>
      </c>
      <c r="C8" s="23">
        <v>8.2</v>
      </c>
      <c r="D8" s="24">
        <f>I52</f>
        <v>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 t="e">
        <f t="shared" si="0"/>
        <v>#NUM!</v>
      </c>
      <c r="T8" s="15"/>
      <c r="U8" s="8"/>
      <c r="V8" s="8" t="e">
        <f>SUM(LARGE(D8:R8,1))+SUM(LARGE(D8:R8,2))+SUM(LARGE(D8:R8,3))+SUM(LARGE(D8:R8,4))+SUM(LARGE(D8:R8,5))+SUM(LARGE(D8:R8,6))+SUM(LARGE(D8:R8,7))+SUM(LARGE(D8:R8,8))+SUM(LARGE(D8:R8,9))</f>
        <v>#NUM!</v>
      </c>
      <c r="W8" s="8" t="e">
        <f>SUM(LARGE(D8:R8,1))+SUM(LARGE(D8:R8,2))+SUM(LARGE(D8:R8,3))+SUM(LARGE(D8:R8,4))+SUM(LARGE(D8:R8,5))+SUM(LARGE(D8:R8,6))+SUM(LARGE(D8:R8,7))+SUM(LARGE(D8:R8,8))+SUM(LARGE(D8:R8,9))+SUM(LARGE(D8:R8,10))</f>
        <v>#NUM!</v>
      </c>
      <c r="X8" s="40">
        <f>AVERAGE(D8:R8)</f>
        <v>3</v>
      </c>
      <c r="Y8" s="8"/>
    </row>
    <row r="9" spans="1:25" ht="13.5" customHeight="1">
      <c r="A9" s="10"/>
      <c r="B9" s="22" t="s">
        <v>42</v>
      </c>
      <c r="C9" s="23">
        <v>19.5</v>
      </c>
      <c r="D9" s="24">
        <f>I53</f>
        <v>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 t="e">
        <f t="shared" si="0"/>
        <v>#NUM!</v>
      </c>
      <c r="T9" s="15"/>
      <c r="U9" s="8"/>
      <c r="V9" s="8" t="e">
        <f>SUM(LARGE(D9:R9,1))+SUM(LARGE(D9:R9,2))+SUM(LARGE(D9:R9,3))+SUM(LARGE(D9:R9,4))+SUM(LARGE(D9:R9,5))+SUM(LARGE(D9:R9,6))+SUM(LARGE(D9:R9,7))+SUM(LARGE(D9:R9,8))+SUM(LARGE(D9:R9,9))</f>
        <v>#NUM!</v>
      </c>
      <c r="W9" s="8" t="e">
        <f>SUM(LARGE(D9:R9,1))+SUM(LARGE(D9:R9,2))+SUM(LARGE(D9:R9,3))+SUM(LARGE(D9:R9,4))+SUM(LARGE(D9:R9,5))+SUM(LARGE(D9:R9,6))+SUM(LARGE(D9:R9,7))+SUM(LARGE(D9:R9,8))+SUM(LARGE(D9:R9,9))+SUM(LARGE(D9:R9,10))</f>
        <v>#NUM!</v>
      </c>
      <c r="X9" s="40">
        <f>AVERAGE(D9:R9)</f>
        <v>3</v>
      </c>
      <c r="Y9" s="8"/>
    </row>
    <row r="10" spans="1:25" ht="13.5" customHeight="1">
      <c r="A10" s="10"/>
      <c r="B10" s="22" t="s">
        <v>43</v>
      </c>
      <c r="C10" s="23">
        <v>13.2</v>
      </c>
      <c r="D10" s="24">
        <f>I54</f>
        <v>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 t="e">
        <f t="shared" si="0"/>
        <v>#NUM!</v>
      </c>
      <c r="T10" s="15"/>
      <c r="U10" s="8"/>
      <c r="V10" s="8" t="e">
        <f>SUM(LARGE(D10:R10,1))+SUM(LARGE(D10:R10,2))+SUM(LARGE(D10:R10,3))+SUM(LARGE(D10:R10,4))+SUM(LARGE(D10:R10,5))+SUM(LARGE(D10:R10,6))+SUM(LARGE(D10:R10,7))+SUM(LARGE(D10:R10,8))+SUM(LARGE(D10:R10,9))</f>
        <v>#NUM!</v>
      </c>
      <c r="W10" s="8" t="e">
        <f>SUM(LARGE(D10:R10,1))+SUM(LARGE(D10:R10,2))+SUM(LARGE(D10:R10,3))+SUM(LARGE(D10:R10,4))+SUM(LARGE(D10:R10,5))+SUM(LARGE(D10:R10,6))+SUM(LARGE(D10:R10,7))+SUM(LARGE(D10:R10,8))+SUM(LARGE(D10:R10,9))+SUM(LARGE(D10:R10,10))</f>
        <v>#NUM!</v>
      </c>
      <c r="X10" s="40">
        <f>AVERAGE(D10:R10)</f>
        <v>5</v>
      </c>
      <c r="Y10" s="8"/>
    </row>
    <row r="11" spans="1:25" ht="13.5" customHeight="1">
      <c r="A11" s="10"/>
      <c r="B11" s="22" t="s">
        <v>44</v>
      </c>
      <c r="C11" s="2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 t="e">
        <f t="shared" si="0"/>
        <v>#NUM!</v>
      </c>
      <c r="T11" s="15"/>
      <c r="U11" s="8"/>
      <c r="V11" s="8"/>
      <c r="W11" s="8"/>
      <c r="X11" s="8"/>
      <c r="Y11" s="8"/>
    </row>
    <row r="12" spans="1:25" ht="13.5" customHeight="1">
      <c r="A12" s="10"/>
      <c r="B12" s="22" t="s">
        <v>45</v>
      </c>
      <c r="C12" s="23">
        <v>14.5</v>
      </c>
      <c r="D12" s="24">
        <f>I55</f>
        <v>-5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 t="e">
        <f t="shared" si="0"/>
        <v>#NUM!</v>
      </c>
      <c r="T12" s="15"/>
      <c r="U12" s="8"/>
      <c r="V12" s="8"/>
      <c r="W12" s="8"/>
      <c r="X12" s="8"/>
      <c r="Y12" s="8"/>
    </row>
    <row r="13" spans="1:25" ht="13.5" customHeight="1">
      <c r="A13" s="10"/>
      <c r="B13" s="22" t="s">
        <v>46</v>
      </c>
      <c r="C13" s="23">
        <v>13.6</v>
      </c>
      <c r="D13" s="24">
        <f>I56</f>
        <v>-9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 t="e">
        <f t="shared" si="0"/>
        <v>#NUM!</v>
      </c>
      <c r="T13" s="15"/>
      <c r="U13" s="8"/>
      <c r="V13" s="8"/>
      <c r="W13" s="8"/>
      <c r="X13" s="8"/>
      <c r="Y13" s="8"/>
    </row>
    <row r="14" spans="1:25" ht="13.5" customHeight="1">
      <c r="A14" s="10"/>
      <c r="B14" s="22" t="s">
        <v>47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 t="e">
        <f t="shared" si="0"/>
        <v>#NUM!</v>
      </c>
      <c r="T14" s="15"/>
      <c r="U14" s="8"/>
      <c r="V14" s="8"/>
      <c r="W14" s="8"/>
      <c r="X14" s="8"/>
      <c r="Y14" s="8"/>
    </row>
    <row r="15" spans="1:25" ht="13.5" customHeight="1">
      <c r="A15" s="27" t="s">
        <v>48</v>
      </c>
      <c r="B15" s="22" t="s">
        <v>49</v>
      </c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 t="e">
        <f t="shared" si="0"/>
        <v>#NUM!</v>
      </c>
      <c r="T15" s="15"/>
      <c r="U15" s="8"/>
      <c r="V15" s="8"/>
      <c r="W15" s="8"/>
      <c r="X15" s="8"/>
      <c r="Y15" s="8"/>
    </row>
    <row r="16" spans="1:25" ht="13.5" customHeight="1">
      <c r="A16" s="10"/>
      <c r="B16" s="22" t="s">
        <v>50</v>
      </c>
      <c r="C16" s="23">
        <v>19.1</v>
      </c>
      <c r="D16" s="24">
        <f>I57</f>
        <v>-13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e">
        <f t="shared" si="0"/>
        <v>#NUM!</v>
      </c>
      <c r="T16" s="15"/>
      <c r="U16" s="8"/>
      <c r="V16" s="8"/>
      <c r="W16" s="8"/>
      <c r="X16" s="8"/>
      <c r="Y16" s="8"/>
    </row>
    <row r="17" spans="1:25" ht="13.5" customHeight="1">
      <c r="A17" s="10"/>
      <c r="B17" s="22" t="s">
        <v>51</v>
      </c>
      <c r="C17" s="23">
        <v>21</v>
      </c>
      <c r="D17" s="24">
        <f>I58</f>
        <v>-7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e">
        <f t="shared" si="0"/>
        <v>#NUM!</v>
      </c>
      <c r="T17" s="15"/>
      <c r="U17" s="8"/>
      <c r="V17" s="8"/>
      <c r="W17" s="8"/>
      <c r="X17" s="8"/>
      <c r="Y17" s="8"/>
    </row>
    <row r="18" spans="1:25" ht="13.5" customHeight="1">
      <c r="A18" s="10"/>
      <c r="B18" s="22" t="s">
        <v>52</v>
      </c>
      <c r="C18" s="23">
        <v>13</v>
      </c>
      <c r="D18" s="24">
        <f>I59</f>
        <v>-5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 t="e">
        <f t="shared" si="0"/>
        <v>#NUM!</v>
      </c>
      <c r="T18" s="15"/>
      <c r="U18" s="8"/>
      <c r="V18" s="8"/>
      <c r="W18" s="8"/>
      <c r="X18" s="8"/>
      <c r="Y18" s="8"/>
    </row>
    <row r="19" spans="1:25" ht="13.5" customHeight="1">
      <c r="A19" s="10"/>
      <c r="B19" s="22" t="s">
        <v>53</v>
      </c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 t="e">
        <f t="shared" si="0"/>
        <v>#NUM!</v>
      </c>
      <c r="T19" s="15"/>
      <c r="U19" s="8"/>
      <c r="V19" s="8"/>
      <c r="W19" s="8"/>
      <c r="X19" s="8"/>
      <c r="Y19" s="8"/>
    </row>
    <row r="20" spans="1:25" ht="13.5" customHeight="1">
      <c r="A20" s="10"/>
      <c r="B20" s="22" t="s">
        <v>54</v>
      </c>
      <c r="C20" s="23">
        <v>11.4</v>
      </c>
      <c r="D20" s="24">
        <f>I60</f>
        <v>-7</v>
      </c>
      <c r="E20" s="25"/>
      <c r="F20" s="25"/>
      <c r="G20" s="25"/>
      <c r="H20" s="25"/>
      <c r="I20" s="25"/>
      <c r="J20" s="65"/>
      <c r="K20" s="25"/>
      <c r="L20" s="25"/>
      <c r="M20" s="25"/>
      <c r="N20" s="25"/>
      <c r="O20" s="25"/>
      <c r="P20" s="25"/>
      <c r="Q20" s="25"/>
      <c r="R20" s="25"/>
      <c r="S20" s="26" t="e">
        <f t="shared" si="0"/>
        <v>#NUM!</v>
      </c>
      <c r="T20" s="15"/>
      <c r="U20" s="8"/>
      <c r="V20" s="8"/>
      <c r="W20" s="8"/>
      <c r="X20" s="8"/>
      <c r="Y20" s="8"/>
    </row>
    <row r="21" spans="1:25" ht="13.5" customHeight="1">
      <c r="A21" s="10"/>
      <c r="B21" s="22" t="s">
        <v>55</v>
      </c>
      <c r="C21" s="23"/>
      <c r="D21" s="25"/>
      <c r="E21" s="25"/>
      <c r="F21" s="25"/>
      <c r="G21" s="25"/>
      <c r="H21" s="25"/>
      <c r="I21" s="25"/>
      <c r="J21" s="25"/>
      <c r="K21" s="25"/>
      <c r="L21" s="66"/>
      <c r="M21" s="25"/>
      <c r="N21" s="25"/>
      <c r="O21" s="25"/>
      <c r="P21" s="25"/>
      <c r="Q21" s="25"/>
      <c r="R21" s="25"/>
      <c r="S21" s="26" t="e">
        <f t="shared" si="0"/>
        <v>#NUM!</v>
      </c>
      <c r="T21" s="15"/>
      <c r="U21" s="8"/>
      <c r="V21" s="8"/>
      <c r="W21" s="8"/>
      <c r="X21" s="8"/>
      <c r="Y21" s="8"/>
    </row>
    <row r="22" spans="1:25" ht="13.5" customHeight="1">
      <c r="A22" s="10"/>
      <c r="B22" s="22" t="s">
        <v>56</v>
      </c>
      <c r="C22" s="23"/>
      <c r="D22" s="25"/>
      <c r="E22" s="25"/>
      <c r="F22" s="25"/>
      <c r="G22" s="25"/>
      <c r="H22" s="25"/>
      <c r="I22" s="25"/>
      <c r="J22" s="25"/>
      <c r="K22" s="25"/>
      <c r="L22" s="66"/>
      <c r="M22" s="25"/>
      <c r="N22" s="25"/>
      <c r="O22" s="25"/>
      <c r="P22" s="25"/>
      <c r="Q22" s="25"/>
      <c r="R22" s="25"/>
      <c r="S22" s="26" t="e">
        <f t="shared" si="0"/>
        <v>#NUM!</v>
      </c>
      <c r="T22" s="15"/>
      <c r="U22" s="8"/>
      <c r="V22" s="8"/>
      <c r="W22" s="8"/>
      <c r="X22" s="8"/>
      <c r="Y22" s="8"/>
    </row>
    <row r="23" spans="1:25" ht="13.5" customHeight="1">
      <c r="A23" s="10"/>
      <c r="B23" s="22" t="s">
        <v>57</v>
      </c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 t="e">
        <f t="shared" si="0"/>
        <v>#NUM!</v>
      </c>
      <c r="T23" s="15"/>
      <c r="U23" s="8"/>
      <c r="V23" s="8"/>
      <c r="W23" s="8"/>
      <c r="X23" s="8"/>
      <c r="Y23" s="8"/>
    </row>
    <row r="24" spans="1:25" ht="13.5" customHeight="1">
      <c r="A24" s="10"/>
      <c r="B24" s="22" t="s">
        <v>58</v>
      </c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 t="e">
        <f t="shared" si="0"/>
        <v>#NUM!</v>
      </c>
      <c r="T24" s="15"/>
      <c r="U24" s="8"/>
      <c r="V24" s="8"/>
      <c r="W24" s="8"/>
      <c r="X24" s="8"/>
      <c r="Y24" s="8"/>
    </row>
    <row r="25" spans="1:25" ht="13.5" customHeight="1">
      <c r="A25" s="10"/>
      <c r="B25" s="22" t="s">
        <v>59</v>
      </c>
      <c r="C25" s="23">
        <v>7</v>
      </c>
      <c r="D25" s="24">
        <f>I61</f>
        <v>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 t="e">
        <f t="shared" si="0"/>
        <v>#NUM!</v>
      </c>
      <c r="T25" s="15"/>
      <c r="U25" s="8"/>
      <c r="V25" s="8"/>
      <c r="W25" s="8"/>
      <c r="X25" s="8"/>
      <c r="Y25" s="8"/>
    </row>
    <row r="26" spans="1:25" ht="13.5" customHeight="1">
      <c r="A26" s="10"/>
      <c r="B26" s="22" t="s">
        <v>60</v>
      </c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 t="e">
        <f t="shared" si="0"/>
        <v>#NUM!</v>
      </c>
      <c r="T26" s="15"/>
      <c r="U26" s="8"/>
      <c r="V26" s="8"/>
      <c r="W26" s="8"/>
      <c r="X26" s="8"/>
      <c r="Y26" s="8"/>
    </row>
    <row r="27" spans="1:25" ht="13.5" customHeight="1">
      <c r="A27" s="10"/>
      <c r="B27" s="22" t="s">
        <v>61</v>
      </c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 t="e">
        <f t="shared" si="0"/>
        <v>#NUM!</v>
      </c>
      <c r="T27" s="15"/>
      <c r="U27" s="8"/>
      <c r="V27" s="8"/>
      <c r="W27" s="8"/>
      <c r="X27" s="8"/>
      <c r="Y27" s="8"/>
    </row>
    <row r="28" spans="1:25" ht="13.5" customHeight="1">
      <c r="A28" s="10"/>
      <c r="B28" s="22" t="s">
        <v>62</v>
      </c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 t="e">
        <f t="shared" si="0"/>
        <v>#NUM!</v>
      </c>
      <c r="T28" s="15"/>
      <c r="U28" s="8"/>
      <c r="V28" s="8"/>
      <c r="W28" s="8"/>
      <c r="X28" s="8"/>
      <c r="Y28" s="8"/>
    </row>
    <row r="29" spans="1:25" ht="13.5" customHeight="1">
      <c r="A29" s="10"/>
      <c r="B29" s="22" t="s">
        <v>63</v>
      </c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 t="e">
        <f t="shared" si="0"/>
        <v>#NUM!</v>
      </c>
      <c r="T29" s="15"/>
      <c r="U29" s="8"/>
      <c r="V29" s="8"/>
      <c r="W29" s="8"/>
      <c r="X29" s="8"/>
      <c r="Y29" s="8"/>
    </row>
    <row r="30" spans="1:25" ht="13.5" customHeight="1">
      <c r="A30" s="10"/>
      <c r="B30" s="22" t="s">
        <v>64</v>
      </c>
      <c r="C30" s="23"/>
      <c r="D30" s="25"/>
      <c r="E30" s="25"/>
      <c r="F30" s="25"/>
      <c r="G30" s="25"/>
      <c r="H30" s="25"/>
      <c r="I30" s="66"/>
      <c r="J30" s="25"/>
      <c r="K30" s="25"/>
      <c r="L30" s="25"/>
      <c r="M30" s="25"/>
      <c r="N30" s="25"/>
      <c r="O30" s="25"/>
      <c r="P30" s="25"/>
      <c r="Q30" s="25"/>
      <c r="R30" s="25"/>
      <c r="S30" s="26" t="e">
        <f t="shared" si="0"/>
        <v>#NUM!</v>
      </c>
      <c r="T30" s="15"/>
      <c r="U30" s="8"/>
      <c r="V30" s="8"/>
      <c r="W30" s="8"/>
      <c r="X30" s="8"/>
      <c r="Y30" s="8"/>
    </row>
    <row r="31" spans="1:25" ht="13.5" customHeight="1">
      <c r="A31" s="10"/>
      <c r="B31" s="22" t="s">
        <v>65</v>
      </c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 t="e">
        <f t="shared" si="0"/>
        <v>#NUM!</v>
      </c>
      <c r="T31" s="15"/>
      <c r="U31" s="8"/>
      <c r="V31" s="8"/>
      <c r="W31" s="8"/>
      <c r="X31" s="8"/>
      <c r="Y31" s="8"/>
    </row>
    <row r="32" spans="1:25" ht="13.5" customHeight="1">
      <c r="A32" s="10"/>
      <c r="B32" s="22" t="s">
        <v>135</v>
      </c>
      <c r="C32" s="2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 t="e">
        <f t="shared" si="0"/>
        <v>#NUM!</v>
      </c>
      <c r="T32" s="15"/>
      <c r="U32" s="8"/>
      <c r="V32" s="8"/>
      <c r="W32" s="8"/>
      <c r="X32" s="8"/>
      <c r="Y32" s="8"/>
    </row>
    <row r="33" spans="1:25" ht="13.5" customHeight="1">
      <c r="A33" s="10"/>
      <c r="B33" s="22" t="s">
        <v>67</v>
      </c>
      <c r="C33" s="23"/>
      <c r="D33" s="25"/>
      <c r="E33" s="25"/>
      <c r="F33" s="25"/>
      <c r="G33" s="25"/>
      <c r="H33" s="25"/>
      <c r="I33" s="25"/>
      <c r="J33" s="25"/>
      <c r="K33" s="25"/>
      <c r="L33" s="66"/>
      <c r="M33" s="25"/>
      <c r="N33" s="25"/>
      <c r="O33" s="25"/>
      <c r="P33" s="25"/>
      <c r="Q33" s="25"/>
      <c r="R33" s="25"/>
      <c r="S33" s="26" t="e">
        <f t="shared" si="0"/>
        <v>#NUM!</v>
      </c>
      <c r="T33" s="15"/>
      <c r="U33" s="8"/>
      <c r="V33" s="8"/>
      <c r="W33" s="8"/>
      <c r="X33" s="8"/>
      <c r="Y33" s="8"/>
    </row>
    <row r="34" spans="1:25" ht="13.5" customHeight="1">
      <c r="A34" s="10"/>
      <c r="B34" s="22" t="s">
        <v>68</v>
      </c>
      <c r="C34" s="23"/>
      <c r="D34" s="25"/>
      <c r="E34" s="25"/>
      <c r="F34" s="25"/>
      <c r="G34" s="25"/>
      <c r="H34" s="25"/>
      <c r="I34" s="25"/>
      <c r="J34" s="25"/>
      <c r="K34" s="25"/>
      <c r="L34" s="66"/>
      <c r="M34" s="25"/>
      <c r="N34" s="25"/>
      <c r="O34" s="25"/>
      <c r="P34" s="25"/>
      <c r="Q34" s="25"/>
      <c r="R34" s="25"/>
      <c r="S34" s="26" t="e">
        <f t="shared" si="0"/>
        <v>#NUM!</v>
      </c>
      <c r="T34" s="15"/>
      <c r="U34" s="8"/>
      <c r="V34" s="8"/>
      <c r="W34" s="8"/>
      <c r="X34" s="8"/>
      <c r="Y34" s="8"/>
    </row>
    <row r="35" spans="1:25" ht="13.5" customHeight="1">
      <c r="A35" s="10"/>
      <c r="B35" s="22" t="s">
        <v>69</v>
      </c>
      <c r="C35" s="23">
        <v>26.4</v>
      </c>
      <c r="D35" s="24">
        <f>I62</f>
        <v>-19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 t="e">
        <f t="shared" si="0"/>
        <v>#NUM!</v>
      </c>
      <c r="T35" s="15"/>
      <c r="U35" s="8"/>
      <c r="V35" s="8"/>
      <c r="W35" s="8"/>
      <c r="X35" s="8"/>
      <c r="Y35" s="8"/>
    </row>
    <row r="36" spans="1:25" ht="13.5" customHeight="1">
      <c r="A36" s="10"/>
      <c r="B36" s="22" t="s">
        <v>128</v>
      </c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 t="e">
        <f t="shared" si="0"/>
        <v>#NUM!</v>
      </c>
      <c r="T36" s="15"/>
      <c r="U36" s="8"/>
      <c r="V36" s="8"/>
      <c r="W36" s="8"/>
      <c r="X36" s="8"/>
      <c r="Y36" s="8"/>
    </row>
    <row r="37" spans="1:25" ht="13.5" customHeight="1">
      <c r="A37" s="10"/>
      <c r="B37" s="22" t="s">
        <v>71</v>
      </c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 t="e">
        <f t="shared" si="0"/>
        <v>#NUM!</v>
      </c>
      <c r="T37" s="15"/>
      <c r="U37" s="8"/>
      <c r="V37" s="8"/>
      <c r="W37" s="8"/>
      <c r="X37" s="8"/>
      <c r="Y37" s="8"/>
    </row>
    <row r="38" spans="1:25" ht="13.5" customHeight="1">
      <c r="A38" s="10"/>
      <c r="B38" s="22" t="s">
        <v>72</v>
      </c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 t="e">
        <f t="shared" si="0"/>
        <v>#NUM!</v>
      </c>
      <c r="T38" s="15"/>
      <c r="U38" s="8"/>
      <c r="V38" s="8"/>
      <c r="W38" s="8"/>
      <c r="X38" s="8"/>
      <c r="Y38" s="8"/>
    </row>
    <row r="39" spans="1:25" ht="13.5" customHeight="1">
      <c r="A39" s="10"/>
      <c r="B39" s="22" t="s">
        <v>73</v>
      </c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 t="e">
        <f t="shared" si="0"/>
        <v>#NUM!</v>
      </c>
      <c r="T39" s="15"/>
      <c r="U39" s="8"/>
      <c r="V39" s="8"/>
      <c r="W39" s="8"/>
      <c r="X39" s="8"/>
      <c r="Y39" s="8"/>
    </row>
    <row r="40" spans="1:25" ht="13.5" customHeight="1">
      <c r="A40" s="10"/>
      <c r="B40" s="22" t="s">
        <v>74</v>
      </c>
      <c r="C40" s="2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 t="e">
        <f t="shared" si="0"/>
        <v>#NUM!</v>
      </c>
      <c r="T40" s="15"/>
      <c r="U40" s="8"/>
      <c r="V40" s="8"/>
      <c r="W40" s="8"/>
      <c r="X40" s="8"/>
      <c r="Y40" s="8"/>
    </row>
    <row r="41" spans="1:25" ht="13.5" customHeight="1">
      <c r="A41" s="10"/>
      <c r="B41" s="22" t="s">
        <v>129</v>
      </c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 t="e">
        <f t="shared" si="0"/>
        <v>#NUM!</v>
      </c>
      <c r="T41" s="15"/>
      <c r="U41" s="8"/>
      <c r="V41" s="8"/>
      <c r="W41" s="8"/>
      <c r="X41" s="8"/>
      <c r="Y41" s="8"/>
    </row>
    <row r="42" spans="1:25" ht="13.5" customHeight="1">
      <c r="A42" s="10"/>
      <c r="B42" s="22" t="s">
        <v>130</v>
      </c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 t="e">
        <f t="shared" si="0"/>
        <v>#NUM!</v>
      </c>
      <c r="T42" s="15"/>
      <c r="U42" s="8"/>
      <c r="V42" s="8"/>
      <c r="W42" s="8"/>
      <c r="X42" s="8"/>
      <c r="Y42" s="8"/>
    </row>
    <row r="43" spans="1:25" ht="13.5" customHeight="1">
      <c r="A43" s="10"/>
      <c r="B43" s="22" t="s">
        <v>77</v>
      </c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 t="e">
        <f t="shared" si="0"/>
        <v>#NUM!</v>
      </c>
      <c r="T43" s="15"/>
      <c r="U43" s="8"/>
      <c r="V43" s="8"/>
      <c r="W43" s="8"/>
      <c r="X43" s="8"/>
      <c r="Y43" s="8"/>
    </row>
    <row r="44" spans="1:25" ht="13.5" customHeight="1">
      <c r="A44" s="10"/>
      <c r="B44" s="22" t="s">
        <v>78</v>
      </c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 t="e">
        <f t="shared" si="0"/>
        <v>#NUM!</v>
      </c>
      <c r="T44" s="15"/>
      <c r="U44" s="8"/>
      <c r="V44" s="8"/>
      <c r="W44" s="8"/>
      <c r="X44" s="8"/>
      <c r="Y44" s="8"/>
    </row>
    <row r="45" spans="1:25" ht="13.5" customHeight="1">
      <c r="A45" s="10"/>
      <c r="B45" s="22" t="s">
        <v>79</v>
      </c>
      <c r="C45" s="23">
        <v>23.2</v>
      </c>
      <c r="D45" s="24">
        <f>I63</f>
        <v>-14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5"/>
      <c r="U45" s="8"/>
      <c r="V45" s="8"/>
      <c r="W45" s="8"/>
      <c r="X45" s="8"/>
      <c r="Y45" s="8"/>
    </row>
    <row r="46" spans="1:25" ht="13.5" customHeight="1">
      <c r="A46" s="10"/>
      <c r="B46" s="22" t="s">
        <v>136</v>
      </c>
      <c r="C46" s="23">
        <v>16.3</v>
      </c>
      <c r="D46" s="24">
        <f>I64</f>
        <v>-16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15"/>
      <c r="U46" s="8"/>
      <c r="V46" s="8"/>
      <c r="W46" s="8"/>
      <c r="X46" s="8"/>
      <c r="Y46" s="8"/>
    </row>
    <row r="47" spans="1:25" ht="13.5" customHeight="1">
      <c r="A47" s="10"/>
      <c r="B47" s="22" t="s">
        <v>83</v>
      </c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 t="e">
        <f>SUM(LARGE(D47:R47,1))+SUM(LARGE(D47:R47,2))+SUM(LARGE(D47:R47,3))+SUM(LARGE(D47:R47,4))+SUM(LARGE(D47:R47,5))+SUM(LARGE(D47:R47,6))+SUM(LARGE(D47:R47,7))+SUM(LARGE(D47:R47,8))</f>
        <v>#NUM!</v>
      </c>
      <c r="T47" s="15"/>
      <c r="U47" s="8"/>
      <c r="V47" s="8"/>
      <c r="W47" s="8"/>
      <c r="X47" s="8"/>
      <c r="Y47" s="8"/>
    </row>
    <row r="48" spans="1:25" ht="13.5" customHeight="1">
      <c r="A48" s="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8"/>
      <c r="U48" s="8"/>
      <c r="V48" s="8"/>
      <c r="W48" s="8"/>
      <c r="X48" s="8"/>
      <c r="Y48" s="8"/>
    </row>
    <row r="49" spans="1:25" ht="13.5" customHeight="1">
      <c r="A49" s="30" t="s">
        <v>111</v>
      </c>
      <c r="B49" s="9"/>
      <c r="C49" s="9"/>
      <c r="D49" s="9"/>
      <c r="E49" s="9"/>
      <c r="F49" s="9"/>
      <c r="G49" s="9"/>
      <c r="H49" s="9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 customHeight="1">
      <c r="A50" s="10"/>
      <c r="B50" s="22" t="s">
        <v>112</v>
      </c>
      <c r="C50" s="22" t="s">
        <v>113</v>
      </c>
      <c r="D50" s="22" t="s">
        <v>114</v>
      </c>
      <c r="E50" s="22" t="s">
        <v>9</v>
      </c>
      <c r="F50" s="22" t="s">
        <v>115</v>
      </c>
      <c r="G50" s="22" t="s">
        <v>116</v>
      </c>
      <c r="H50" s="22" t="s">
        <v>117</v>
      </c>
      <c r="I50" s="22" t="s">
        <v>118</v>
      </c>
      <c r="J50" s="22" t="s">
        <v>119</v>
      </c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3.5" customHeight="1">
      <c r="A51" s="10"/>
      <c r="B51" s="31" t="s">
        <v>39</v>
      </c>
      <c r="C51" s="32">
        <v>44178</v>
      </c>
      <c r="D51" s="33" t="s">
        <v>17</v>
      </c>
      <c r="E51" s="35">
        <f>ROUND(C6/2,1)</f>
        <v>2.6</v>
      </c>
      <c r="F51" s="35">
        <v>78</v>
      </c>
      <c r="G51" s="35">
        <v>72</v>
      </c>
      <c r="H51" s="35">
        <f aca="true" t="shared" si="1" ref="H51:H64">F51-ROUND(E51,0)</f>
        <v>75</v>
      </c>
      <c r="I51" s="35">
        <f aca="true" t="shared" si="2" ref="I51:I64">G51-H51</f>
        <v>-3</v>
      </c>
      <c r="J51" s="36">
        <f aca="true" t="shared" si="3" ref="J51:J64">IF(I51&gt;0,E51-I51*0.2,IF(I51&lt;-3,E51+0.1,E51))</f>
        <v>2.6</v>
      </c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 customHeight="1">
      <c r="A52" s="10"/>
      <c r="B52" s="37" t="s">
        <v>41</v>
      </c>
      <c r="C52" s="38">
        <v>44178</v>
      </c>
      <c r="D52" s="30" t="s">
        <v>17</v>
      </c>
      <c r="E52" s="40">
        <f>ROUND(C8/2,1)</f>
        <v>4.1</v>
      </c>
      <c r="F52" s="40">
        <v>73</v>
      </c>
      <c r="G52" s="40">
        <v>72</v>
      </c>
      <c r="H52" s="40">
        <f t="shared" si="1"/>
        <v>69</v>
      </c>
      <c r="I52" s="40">
        <f t="shared" si="2"/>
        <v>3</v>
      </c>
      <c r="J52" s="41">
        <f t="shared" si="3"/>
        <v>3.4999999999999996</v>
      </c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3.5" customHeight="1">
      <c r="A53" s="10"/>
      <c r="B53" s="37" t="s">
        <v>42</v>
      </c>
      <c r="C53" s="38">
        <v>44178</v>
      </c>
      <c r="D53" s="30" t="s">
        <v>17</v>
      </c>
      <c r="E53" s="40">
        <f>ROUND(C9/2,1)</f>
        <v>9.8</v>
      </c>
      <c r="F53" s="40">
        <v>79</v>
      </c>
      <c r="G53" s="40">
        <v>72</v>
      </c>
      <c r="H53" s="40">
        <f t="shared" si="1"/>
        <v>69</v>
      </c>
      <c r="I53" s="40">
        <f t="shared" si="2"/>
        <v>3</v>
      </c>
      <c r="J53" s="41">
        <f t="shared" si="3"/>
        <v>9.200000000000001</v>
      </c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3.5" customHeight="1">
      <c r="A54" s="10"/>
      <c r="B54" s="37" t="s">
        <v>43</v>
      </c>
      <c r="C54" s="38">
        <v>44178</v>
      </c>
      <c r="D54" s="30" t="s">
        <v>17</v>
      </c>
      <c r="E54" s="40">
        <f>ROUND(C10/2,1)</f>
        <v>6.6</v>
      </c>
      <c r="F54" s="40">
        <v>74</v>
      </c>
      <c r="G54" s="40">
        <v>72</v>
      </c>
      <c r="H54" s="40">
        <f t="shared" si="1"/>
        <v>67</v>
      </c>
      <c r="I54" s="40">
        <f t="shared" si="2"/>
        <v>5</v>
      </c>
      <c r="J54" s="41">
        <f t="shared" si="3"/>
        <v>5.6</v>
      </c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 customHeight="1">
      <c r="A55" s="10"/>
      <c r="B55" s="37" t="s">
        <v>45</v>
      </c>
      <c r="C55" s="38">
        <v>44178</v>
      </c>
      <c r="D55" s="30" t="s">
        <v>17</v>
      </c>
      <c r="E55" s="40">
        <f>ROUND(C12/2,1)</f>
        <v>7.3</v>
      </c>
      <c r="F55" s="40">
        <v>84</v>
      </c>
      <c r="G55" s="40">
        <v>72</v>
      </c>
      <c r="H55" s="40">
        <f t="shared" si="1"/>
        <v>77</v>
      </c>
      <c r="I55" s="40">
        <f t="shared" si="2"/>
        <v>-5</v>
      </c>
      <c r="J55" s="41">
        <f t="shared" si="3"/>
        <v>7.3999999999999995</v>
      </c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3.5" customHeight="1">
      <c r="A56" s="10"/>
      <c r="B56" s="37" t="s">
        <v>46</v>
      </c>
      <c r="C56" s="38">
        <v>44178</v>
      </c>
      <c r="D56" s="30" t="s">
        <v>17</v>
      </c>
      <c r="E56" s="40">
        <f>ROUND(C13/2,1)</f>
        <v>6.8</v>
      </c>
      <c r="F56" s="40">
        <v>88</v>
      </c>
      <c r="G56" s="40">
        <v>72</v>
      </c>
      <c r="H56" s="40">
        <f t="shared" si="1"/>
        <v>81</v>
      </c>
      <c r="I56" s="40">
        <f t="shared" si="2"/>
        <v>-9</v>
      </c>
      <c r="J56" s="41">
        <f t="shared" si="3"/>
        <v>6.8999999999999995</v>
      </c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3.5" customHeight="1">
      <c r="A57" s="10"/>
      <c r="B57" s="37" t="s">
        <v>50</v>
      </c>
      <c r="C57" s="38">
        <v>44178</v>
      </c>
      <c r="D57" s="30" t="s">
        <v>17</v>
      </c>
      <c r="E57" s="40">
        <f>ROUND(C16/2,1)</f>
        <v>9.6</v>
      </c>
      <c r="F57" s="40">
        <v>95</v>
      </c>
      <c r="G57" s="40">
        <v>72</v>
      </c>
      <c r="H57" s="40">
        <f t="shared" si="1"/>
        <v>85</v>
      </c>
      <c r="I57" s="40">
        <f t="shared" si="2"/>
        <v>-13</v>
      </c>
      <c r="J57" s="41">
        <f t="shared" si="3"/>
        <v>9.7</v>
      </c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3.5" customHeight="1">
      <c r="A58" s="10"/>
      <c r="B58" s="37" t="s">
        <v>51</v>
      </c>
      <c r="C58" s="38">
        <v>44178</v>
      </c>
      <c r="D58" s="30" t="s">
        <v>17</v>
      </c>
      <c r="E58" s="40">
        <f>ROUND(C17/2,1)</f>
        <v>10.5</v>
      </c>
      <c r="F58" s="40">
        <v>90</v>
      </c>
      <c r="G58" s="40">
        <v>72</v>
      </c>
      <c r="H58" s="40">
        <f t="shared" si="1"/>
        <v>79</v>
      </c>
      <c r="I58" s="40">
        <f t="shared" si="2"/>
        <v>-7</v>
      </c>
      <c r="J58" s="41">
        <f t="shared" si="3"/>
        <v>10.6</v>
      </c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3.5" customHeight="1">
      <c r="A59" s="10"/>
      <c r="B59" s="37" t="s">
        <v>52</v>
      </c>
      <c r="C59" s="38">
        <v>44178</v>
      </c>
      <c r="D59" s="30" t="s">
        <v>17</v>
      </c>
      <c r="E59" s="40">
        <f>ROUND(C18/2,1)</f>
        <v>6.5</v>
      </c>
      <c r="F59" s="40">
        <v>84</v>
      </c>
      <c r="G59" s="40">
        <v>72</v>
      </c>
      <c r="H59" s="40">
        <f t="shared" si="1"/>
        <v>77</v>
      </c>
      <c r="I59" s="40">
        <f t="shared" si="2"/>
        <v>-5</v>
      </c>
      <c r="J59" s="41">
        <f t="shared" si="3"/>
        <v>6.6</v>
      </c>
      <c r="K59" s="15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3.5" customHeight="1">
      <c r="A60" s="10"/>
      <c r="B60" s="37" t="s">
        <v>54</v>
      </c>
      <c r="C60" s="38">
        <v>44178</v>
      </c>
      <c r="D60" s="30" t="s">
        <v>17</v>
      </c>
      <c r="E60" s="40">
        <f>ROUND(C20/2,1)</f>
        <v>5.7</v>
      </c>
      <c r="F60" s="40">
        <v>85</v>
      </c>
      <c r="G60" s="40">
        <v>72</v>
      </c>
      <c r="H60" s="40">
        <f t="shared" si="1"/>
        <v>79</v>
      </c>
      <c r="I60" s="40">
        <f t="shared" si="2"/>
        <v>-7</v>
      </c>
      <c r="J60" s="41">
        <f t="shared" si="3"/>
        <v>5.8</v>
      </c>
      <c r="K60" s="15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3.5" customHeight="1">
      <c r="A61" s="10"/>
      <c r="B61" s="37" t="s">
        <v>59</v>
      </c>
      <c r="C61" s="38">
        <v>44178</v>
      </c>
      <c r="D61" s="30" t="s">
        <v>17</v>
      </c>
      <c r="E61" s="40">
        <f>ROUND(C25/2,1)</f>
        <v>3.5</v>
      </c>
      <c r="F61" s="40">
        <v>75</v>
      </c>
      <c r="G61" s="40">
        <v>72</v>
      </c>
      <c r="H61" s="40">
        <f t="shared" si="1"/>
        <v>71</v>
      </c>
      <c r="I61" s="40">
        <f t="shared" si="2"/>
        <v>1</v>
      </c>
      <c r="J61" s="41">
        <f t="shared" si="3"/>
        <v>3.3</v>
      </c>
      <c r="K61" s="15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3.5" customHeight="1">
      <c r="A62" s="10"/>
      <c r="B62" s="37" t="s">
        <v>69</v>
      </c>
      <c r="C62" s="38">
        <v>44178</v>
      </c>
      <c r="D62" s="30" t="s">
        <v>17</v>
      </c>
      <c r="E62" s="40">
        <f>ROUND(C35/2,1)</f>
        <v>13.2</v>
      </c>
      <c r="F62" s="40">
        <v>104</v>
      </c>
      <c r="G62" s="40">
        <v>72</v>
      </c>
      <c r="H62" s="40">
        <f t="shared" si="1"/>
        <v>91</v>
      </c>
      <c r="I62" s="40">
        <f t="shared" si="2"/>
        <v>-19</v>
      </c>
      <c r="J62" s="41">
        <f t="shared" si="3"/>
        <v>13.299999999999999</v>
      </c>
      <c r="K62" s="1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3.5" customHeight="1">
      <c r="A63" s="10"/>
      <c r="B63" s="37" t="s">
        <v>79</v>
      </c>
      <c r="C63" s="38">
        <v>44178</v>
      </c>
      <c r="D63" s="30" t="s">
        <v>17</v>
      </c>
      <c r="E63" s="40">
        <f>ROUND(C45/2,1)</f>
        <v>11.6</v>
      </c>
      <c r="F63" s="40">
        <v>98</v>
      </c>
      <c r="G63" s="40">
        <v>72</v>
      </c>
      <c r="H63" s="40">
        <f t="shared" si="1"/>
        <v>86</v>
      </c>
      <c r="I63" s="40">
        <f t="shared" si="2"/>
        <v>-14</v>
      </c>
      <c r="J63" s="41">
        <f t="shared" si="3"/>
        <v>11.7</v>
      </c>
      <c r="K63" s="15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3.5" customHeight="1">
      <c r="A64" s="10"/>
      <c r="B64" s="46" t="s">
        <v>136</v>
      </c>
      <c r="C64" s="47">
        <v>44178</v>
      </c>
      <c r="D64" s="48" t="s">
        <v>17</v>
      </c>
      <c r="E64" s="42">
        <f>ROUND(C46/2,1)</f>
        <v>8.2</v>
      </c>
      <c r="F64" s="42">
        <v>96</v>
      </c>
      <c r="G64" s="42">
        <v>72</v>
      </c>
      <c r="H64" s="42">
        <f t="shared" si="1"/>
        <v>88</v>
      </c>
      <c r="I64" s="42">
        <f t="shared" si="2"/>
        <v>-16</v>
      </c>
      <c r="J64" s="50">
        <f t="shared" si="3"/>
        <v>8.299999999999999</v>
      </c>
      <c r="K64" s="1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80"/>
  <sheetViews>
    <sheetView showGridLines="0" zoomScalePageLayoutView="0" workbookViewId="0" topLeftCell="F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3.421875" style="5" customWidth="1"/>
    <col min="4" max="4" width="12.140625" style="5" customWidth="1"/>
    <col min="5" max="5" width="11.421875" style="5" customWidth="1"/>
    <col min="6" max="8" width="10.140625" style="5" customWidth="1"/>
    <col min="9" max="13" width="9.140625" style="5" customWidth="1"/>
    <col min="14" max="14" width="8.140625" style="5" customWidth="1"/>
    <col min="15" max="17" width="9.140625" style="5" customWidth="1"/>
    <col min="18" max="18" width="8.8515625" style="5" customWidth="1"/>
    <col min="19" max="19" width="9.140625" style="5" customWidth="1"/>
    <col min="20" max="20" width="9.421875" style="5" customWidth="1"/>
    <col min="21" max="22" width="8.8515625" style="5" customWidth="1"/>
    <col min="23" max="25" width="8.8515625" style="5" hidden="1" customWidth="1"/>
    <col min="26" max="27" width="8.8515625" style="5" customWidth="1"/>
    <col min="28" max="16384" width="8.8515625" style="5" customWidth="1"/>
  </cols>
  <sheetData>
    <row r="1" spans="1:26" ht="13.5" customHeight="1">
      <c r="A1" s="6" t="s">
        <v>6</v>
      </c>
      <c r="B1" s="7"/>
      <c r="C1" s="7"/>
      <c r="D1" s="6" t="s">
        <v>138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8"/>
      <c r="W2" s="8"/>
      <c r="X2" s="8"/>
      <c r="Y2" s="8"/>
      <c r="Z2" s="8"/>
    </row>
    <row r="3" spans="1:26" ht="13.5" customHeight="1">
      <c r="A3" s="10"/>
      <c r="B3" s="11" t="s">
        <v>8</v>
      </c>
      <c r="C3" s="11" t="s">
        <v>9</v>
      </c>
      <c r="D3" s="12">
        <v>43800</v>
      </c>
      <c r="E3" s="12">
        <v>43807</v>
      </c>
      <c r="F3" s="12">
        <v>43814</v>
      </c>
      <c r="G3" s="12">
        <v>43821</v>
      </c>
      <c r="H3" s="12">
        <v>43828</v>
      </c>
      <c r="I3" s="12">
        <v>43835</v>
      </c>
      <c r="J3" s="12">
        <v>43842</v>
      </c>
      <c r="K3" s="12">
        <v>43849</v>
      </c>
      <c r="L3" s="12">
        <v>43856</v>
      </c>
      <c r="M3" s="12">
        <v>43863</v>
      </c>
      <c r="N3" s="12">
        <v>43870</v>
      </c>
      <c r="O3" s="12">
        <v>43877</v>
      </c>
      <c r="P3" s="12">
        <v>43884</v>
      </c>
      <c r="Q3" s="12">
        <v>43891</v>
      </c>
      <c r="R3" s="12">
        <v>43898</v>
      </c>
      <c r="S3" s="12">
        <v>43905</v>
      </c>
      <c r="T3" s="14"/>
      <c r="U3" s="15"/>
      <c r="V3" s="8"/>
      <c r="W3" s="8"/>
      <c r="X3" s="8"/>
      <c r="Y3" s="8"/>
      <c r="Z3" s="8"/>
    </row>
    <row r="4" spans="1:26" ht="42.75" customHeight="1">
      <c r="A4" s="10"/>
      <c r="B4" s="16" t="s">
        <v>16</v>
      </c>
      <c r="C4" s="17"/>
      <c r="D4" s="18" t="s">
        <v>26</v>
      </c>
      <c r="E4" s="18" t="s">
        <v>17</v>
      </c>
      <c r="F4" s="18" t="s">
        <v>30</v>
      </c>
      <c r="G4" s="18" t="s">
        <v>24</v>
      </c>
      <c r="H4" s="18" t="s">
        <v>23</v>
      </c>
      <c r="I4" s="18" t="s">
        <v>31</v>
      </c>
      <c r="J4" s="18" t="s">
        <v>32</v>
      </c>
      <c r="K4" s="18" t="s">
        <v>22</v>
      </c>
      <c r="L4" s="18" t="s">
        <v>29</v>
      </c>
      <c r="M4" s="18" t="s">
        <v>21</v>
      </c>
      <c r="N4" s="18" t="s">
        <v>25</v>
      </c>
      <c r="O4" s="18" t="s">
        <v>20</v>
      </c>
      <c r="P4" s="18" t="s">
        <v>27</v>
      </c>
      <c r="Q4" s="18" t="s">
        <v>28</v>
      </c>
      <c r="R4" s="18" t="s">
        <v>19</v>
      </c>
      <c r="S4" s="18" t="s">
        <v>18</v>
      </c>
      <c r="T4" s="19" t="s">
        <v>134</v>
      </c>
      <c r="U4" s="20" t="s">
        <v>34</v>
      </c>
      <c r="V4" s="8"/>
      <c r="W4" s="21" t="s">
        <v>35</v>
      </c>
      <c r="X4" s="21" t="s">
        <v>36</v>
      </c>
      <c r="Y4" s="21" t="s">
        <v>37</v>
      </c>
      <c r="Z4" s="8"/>
    </row>
    <row r="5" spans="1:26" ht="13.5" customHeight="1">
      <c r="A5" s="10"/>
      <c r="B5" s="22" t="s">
        <v>38</v>
      </c>
      <c r="C5" s="67">
        <v>9</v>
      </c>
      <c r="D5" s="24">
        <f aca="true" t="shared" si="0" ref="D5:D10">I46</f>
        <v>5</v>
      </c>
      <c r="E5" s="24">
        <f aca="true" t="shared" si="1" ref="E5:E10">I58</f>
        <v>1</v>
      </c>
      <c r="F5" s="24">
        <f aca="true" t="shared" si="2" ref="F5:F10">I75</f>
        <v>-4</v>
      </c>
      <c r="G5" s="24">
        <f aca="true" t="shared" si="3" ref="G5:G10">I90</f>
        <v>1</v>
      </c>
      <c r="H5" s="24">
        <f aca="true" t="shared" si="4" ref="H5:H10">I109</f>
        <v>-11</v>
      </c>
      <c r="I5" s="24">
        <f aca="true" t="shared" si="5" ref="I5:I10">I123</f>
        <v>-4</v>
      </c>
      <c r="J5" s="25"/>
      <c r="K5" s="24">
        <f aca="true" t="shared" si="6" ref="K5:K10">I157</f>
        <v>-7</v>
      </c>
      <c r="L5" s="24">
        <f aca="true" t="shared" si="7" ref="L5:L10">I176</f>
        <v>1</v>
      </c>
      <c r="M5" s="24">
        <f aca="true" t="shared" si="8" ref="M5:M10">I191</f>
        <v>-4</v>
      </c>
      <c r="N5" s="24">
        <f aca="true" t="shared" si="9" ref="N5:N10">I204</f>
        <v>-6</v>
      </c>
      <c r="O5" s="24">
        <f>I216</f>
        <v>-5</v>
      </c>
      <c r="P5" s="24">
        <f>I229</f>
        <v>-2</v>
      </c>
      <c r="Q5" s="24">
        <f aca="true" t="shared" si="10" ref="Q5:Q10">I240</f>
        <v>-3</v>
      </c>
      <c r="R5" s="24">
        <f aca="true" t="shared" si="11" ref="R5:R10">I259</f>
        <v>-6</v>
      </c>
      <c r="S5" s="25"/>
      <c r="T5" s="64">
        <f aca="true" t="shared" si="12" ref="T5:T42">SUM(LARGE(D5:S5,1))+SUM(LARGE(D5:S5,2))+SUM(LARGE(D5:S5,3))+SUM(LARGE(D5:S5,4))+SUM(LARGE(D5:S5,5))+SUM(LARGE(D5:S5,6))+SUM(LARGE(D5:S5,7))+SUM(LARGE(D5:S5,8))</f>
        <v>-5</v>
      </c>
      <c r="U5" s="15"/>
      <c r="V5" s="8"/>
      <c r="W5" s="8"/>
      <c r="X5" s="8"/>
      <c r="Y5" s="8"/>
      <c r="Z5" s="8"/>
    </row>
    <row r="6" spans="1:26" ht="13.5" customHeight="1">
      <c r="A6" s="10"/>
      <c r="B6" s="22" t="s">
        <v>39</v>
      </c>
      <c r="C6" s="24">
        <v>5.3</v>
      </c>
      <c r="D6" s="24">
        <f t="shared" si="0"/>
        <v>-1</v>
      </c>
      <c r="E6" s="24">
        <f t="shared" si="1"/>
        <v>3</v>
      </c>
      <c r="F6" s="24">
        <f t="shared" si="2"/>
        <v>0</v>
      </c>
      <c r="G6" s="24">
        <f t="shared" si="3"/>
        <v>3</v>
      </c>
      <c r="H6" s="24">
        <f t="shared" si="4"/>
        <v>0</v>
      </c>
      <c r="I6" s="24">
        <f t="shared" si="5"/>
        <v>2</v>
      </c>
      <c r="J6" s="24">
        <f>I142</f>
        <v>2</v>
      </c>
      <c r="K6" s="24">
        <f t="shared" si="6"/>
        <v>-4</v>
      </c>
      <c r="L6" s="24">
        <f t="shared" si="7"/>
        <v>0</v>
      </c>
      <c r="M6" s="24">
        <f t="shared" si="8"/>
        <v>-2</v>
      </c>
      <c r="N6" s="24">
        <f t="shared" si="9"/>
        <v>-1</v>
      </c>
      <c r="O6" s="24">
        <f>I217</f>
        <v>2</v>
      </c>
      <c r="P6" s="24">
        <f>I230</f>
        <v>-10</v>
      </c>
      <c r="Q6" s="24">
        <f t="shared" si="10"/>
        <v>3</v>
      </c>
      <c r="R6" s="24">
        <f t="shared" si="11"/>
        <v>-15</v>
      </c>
      <c r="S6" s="25"/>
      <c r="T6" s="64">
        <f t="shared" si="12"/>
        <v>15</v>
      </c>
      <c r="U6" s="15"/>
      <c r="V6" s="8"/>
      <c r="W6" s="8"/>
      <c r="X6" s="8"/>
      <c r="Y6" s="8"/>
      <c r="Z6" s="8"/>
    </row>
    <row r="7" spans="1:26" ht="13.5" customHeight="1">
      <c r="A7" s="10"/>
      <c r="B7" s="22" t="s">
        <v>40</v>
      </c>
      <c r="C7" s="24">
        <v>3.8</v>
      </c>
      <c r="D7" s="24">
        <f t="shared" si="0"/>
        <v>-1</v>
      </c>
      <c r="E7" s="24">
        <f t="shared" si="1"/>
        <v>-3</v>
      </c>
      <c r="F7" s="24">
        <f t="shared" si="2"/>
        <v>-5</v>
      </c>
      <c r="G7" s="24">
        <f t="shared" si="3"/>
        <v>6</v>
      </c>
      <c r="H7" s="24">
        <f t="shared" si="4"/>
        <v>-2</v>
      </c>
      <c r="I7" s="24">
        <f t="shared" si="5"/>
        <v>-6</v>
      </c>
      <c r="J7" s="24">
        <f>I143</f>
        <v>-4</v>
      </c>
      <c r="K7" s="24">
        <f t="shared" si="6"/>
        <v>-5</v>
      </c>
      <c r="L7" s="24">
        <f t="shared" si="7"/>
        <v>3</v>
      </c>
      <c r="M7" s="24">
        <f t="shared" si="8"/>
        <v>-7</v>
      </c>
      <c r="N7" s="24">
        <f t="shared" si="9"/>
        <v>-1</v>
      </c>
      <c r="O7" s="25"/>
      <c r="P7" s="25"/>
      <c r="Q7" s="24">
        <f t="shared" si="10"/>
        <v>1</v>
      </c>
      <c r="R7" s="24">
        <f t="shared" si="11"/>
        <v>-5</v>
      </c>
      <c r="S7" s="25"/>
      <c r="T7" s="64">
        <f t="shared" si="12"/>
        <v>-1</v>
      </c>
      <c r="U7" s="15"/>
      <c r="V7" s="8"/>
      <c r="W7" s="8"/>
      <c r="X7" s="8"/>
      <c r="Y7" s="8"/>
      <c r="Z7" s="8"/>
    </row>
    <row r="8" spans="1:26" ht="13.5" customHeight="1">
      <c r="A8" s="10"/>
      <c r="B8" s="22" t="s">
        <v>41</v>
      </c>
      <c r="C8" s="24">
        <v>8.4</v>
      </c>
      <c r="D8" s="24">
        <f t="shared" si="0"/>
        <v>5</v>
      </c>
      <c r="E8" s="24">
        <f t="shared" si="1"/>
        <v>5</v>
      </c>
      <c r="F8" s="24">
        <f t="shared" si="2"/>
        <v>-10</v>
      </c>
      <c r="G8" s="24">
        <f t="shared" si="3"/>
        <v>1</v>
      </c>
      <c r="H8" s="24">
        <f t="shared" si="4"/>
        <v>-3</v>
      </c>
      <c r="I8" s="24">
        <f t="shared" si="5"/>
        <v>-3</v>
      </c>
      <c r="J8" s="24">
        <f>I144</f>
        <v>4</v>
      </c>
      <c r="K8" s="24">
        <f t="shared" si="6"/>
        <v>-5</v>
      </c>
      <c r="L8" s="24">
        <f t="shared" si="7"/>
        <v>2</v>
      </c>
      <c r="M8" s="24">
        <f t="shared" si="8"/>
        <v>1</v>
      </c>
      <c r="N8" s="24">
        <f t="shared" si="9"/>
        <v>-1</v>
      </c>
      <c r="O8" s="24">
        <f>I218</f>
        <v>3</v>
      </c>
      <c r="P8" s="24">
        <f>I231</f>
        <v>-4</v>
      </c>
      <c r="Q8" s="24">
        <f t="shared" si="10"/>
        <v>0</v>
      </c>
      <c r="R8" s="24">
        <f t="shared" si="11"/>
        <v>-4</v>
      </c>
      <c r="S8" s="24">
        <f>I271</f>
        <v>-3</v>
      </c>
      <c r="T8" s="64">
        <f t="shared" si="12"/>
        <v>21</v>
      </c>
      <c r="U8" s="15"/>
      <c r="V8" s="8"/>
      <c r="W8" s="40">
        <f>SUM(LARGE(D8:S8,1))+SUM(LARGE(D8:S8,2))+SUM(LARGE(D8:S8,3))+SUM(LARGE(D8:S8,4))+SUM(LARGE(D8:S8,5))+SUM(LARGE(D8:S8,6))+SUM(LARGE(D8:S8,7))+SUM(LARGE(D8:S8,8))+SUM(LARGE(D8:S8,9))</f>
        <v>20</v>
      </c>
      <c r="X8" s="40">
        <f>SUM(LARGE(D8:S8,1))+SUM(LARGE(D8:S8,2))+SUM(LARGE(D8:S8,3))+SUM(LARGE(D8:S8,4))+SUM(LARGE(D8:S8,5))+SUM(LARGE(D8:S8,6))+SUM(LARGE(D8:S8,7))+SUM(LARGE(D8:S8,8))+SUM(LARGE(D8:S8,9))+SUM(LARGE(D8:S8,10))</f>
        <v>17</v>
      </c>
      <c r="Y8" s="40">
        <f>AVERAGE(D8:S8)</f>
        <v>-0.75</v>
      </c>
      <c r="Z8" s="8"/>
    </row>
    <row r="9" spans="1:26" ht="13.5" customHeight="1">
      <c r="A9" s="10"/>
      <c r="B9" s="22" t="s">
        <v>42</v>
      </c>
      <c r="C9" s="24">
        <v>17.9</v>
      </c>
      <c r="D9" s="24">
        <f t="shared" si="0"/>
        <v>1</v>
      </c>
      <c r="E9" s="24">
        <f t="shared" si="1"/>
        <v>6</v>
      </c>
      <c r="F9" s="24">
        <f t="shared" si="2"/>
        <v>-2</v>
      </c>
      <c r="G9" s="24">
        <f t="shared" si="3"/>
        <v>5</v>
      </c>
      <c r="H9" s="24">
        <f t="shared" si="4"/>
        <v>3</v>
      </c>
      <c r="I9" s="24">
        <f t="shared" si="5"/>
        <v>-25</v>
      </c>
      <c r="J9" s="24">
        <f>I145</f>
        <v>-3</v>
      </c>
      <c r="K9" s="24">
        <f t="shared" si="6"/>
        <v>2</v>
      </c>
      <c r="L9" s="24">
        <f t="shared" si="7"/>
        <v>5</v>
      </c>
      <c r="M9" s="24">
        <f t="shared" si="8"/>
        <v>0</v>
      </c>
      <c r="N9" s="24">
        <f t="shared" si="9"/>
        <v>-8</v>
      </c>
      <c r="O9" s="24">
        <f>I219</f>
        <v>-5</v>
      </c>
      <c r="P9" s="24">
        <f>I232</f>
        <v>-6</v>
      </c>
      <c r="Q9" s="24">
        <f t="shared" si="10"/>
        <v>-1</v>
      </c>
      <c r="R9" s="24">
        <f t="shared" si="11"/>
        <v>-4</v>
      </c>
      <c r="S9" s="24">
        <f>I272</f>
        <v>-3</v>
      </c>
      <c r="T9" s="64">
        <f t="shared" si="12"/>
        <v>21</v>
      </c>
      <c r="U9" s="15"/>
      <c r="V9" s="8"/>
      <c r="W9" s="40">
        <f>SUM(LARGE(D9:S9,1))+SUM(LARGE(D9:S9,2))+SUM(LARGE(D9:S9,3))+SUM(LARGE(D9:S9,4))+SUM(LARGE(D9:S9,5))+SUM(LARGE(D9:S9,6))+SUM(LARGE(D9:S9,7))+SUM(LARGE(D9:S9,8))+SUM(LARGE(D9:S9,9))</f>
        <v>19</v>
      </c>
      <c r="X9" s="40">
        <f>SUM(LARGE(D9:S9,1))+SUM(LARGE(D9:S9,2))+SUM(LARGE(D9:S9,3))+SUM(LARGE(D9:S9,4))+SUM(LARGE(D9:S9,5))+SUM(LARGE(D9:S9,6))+SUM(LARGE(D9:S9,7))+SUM(LARGE(D9:S9,8))+SUM(LARGE(D9:S9,9))+SUM(LARGE(D9:S9,10))</f>
        <v>16</v>
      </c>
      <c r="Y9" s="40">
        <f>AVERAGE(D9:S9)</f>
        <v>-2.1875</v>
      </c>
      <c r="Z9" s="8"/>
    </row>
    <row r="10" spans="1:26" ht="13.5" customHeight="1">
      <c r="A10" s="10"/>
      <c r="B10" s="22" t="s">
        <v>43</v>
      </c>
      <c r="C10" s="24">
        <v>12.1</v>
      </c>
      <c r="D10" s="24">
        <f t="shared" si="0"/>
        <v>3</v>
      </c>
      <c r="E10" s="24">
        <f t="shared" si="1"/>
        <v>2</v>
      </c>
      <c r="F10" s="24">
        <f t="shared" si="2"/>
        <v>-7</v>
      </c>
      <c r="G10" s="24">
        <f t="shared" si="3"/>
        <v>-2</v>
      </c>
      <c r="H10" s="24">
        <f t="shared" si="4"/>
        <v>3</v>
      </c>
      <c r="I10" s="24">
        <f t="shared" si="5"/>
        <v>5</v>
      </c>
      <c r="J10" s="24">
        <f>I146</f>
        <v>4</v>
      </c>
      <c r="K10" s="24">
        <f t="shared" si="6"/>
        <v>1</v>
      </c>
      <c r="L10" s="24">
        <f t="shared" si="7"/>
        <v>0</v>
      </c>
      <c r="M10" s="24">
        <f t="shared" si="8"/>
        <v>-4</v>
      </c>
      <c r="N10" s="24">
        <f t="shared" si="9"/>
        <v>3</v>
      </c>
      <c r="O10" s="24">
        <f>I220</f>
        <v>-9</v>
      </c>
      <c r="P10" s="25"/>
      <c r="Q10" s="24">
        <f t="shared" si="10"/>
        <v>-1</v>
      </c>
      <c r="R10" s="24">
        <f t="shared" si="11"/>
        <v>-2</v>
      </c>
      <c r="S10" s="24">
        <f>I273</f>
        <v>-9</v>
      </c>
      <c r="T10" s="64">
        <f t="shared" si="12"/>
        <v>21</v>
      </c>
      <c r="U10" s="15"/>
      <c r="V10" s="8"/>
      <c r="W10" s="40">
        <f>SUM(LARGE(D10:S10,1))+SUM(LARGE(D10:S10,2))+SUM(LARGE(D10:S10,3))+SUM(LARGE(D10:S10,4))+SUM(LARGE(D10:S10,5))+SUM(LARGE(D10:S10,6))+SUM(LARGE(D10:S10,7))+SUM(LARGE(D10:S10,8))+SUM(LARGE(D10:S10,9))</f>
        <v>20</v>
      </c>
      <c r="X10" s="40">
        <f>SUM(LARGE(D10:S10,1))+SUM(LARGE(D10:S10,2))+SUM(LARGE(D10:S10,3))+SUM(LARGE(D10:S10,4))+SUM(LARGE(D10:S10,5))+SUM(LARGE(D10:S10,6))+SUM(LARGE(D10:S10,7))+SUM(LARGE(D10:S10,8))+SUM(LARGE(D10:S10,9))+SUM(LARGE(D10:S10,10))</f>
        <v>18</v>
      </c>
      <c r="Y10" s="40">
        <f>AVERAGE(D10:S10)</f>
        <v>-0.8666666666666667</v>
      </c>
      <c r="Z10" s="8"/>
    </row>
    <row r="11" spans="1:26" ht="13.5" customHeight="1">
      <c r="A11" s="10"/>
      <c r="B11" s="22" t="s">
        <v>45</v>
      </c>
      <c r="C11" s="67">
        <v>17</v>
      </c>
      <c r="D11" s="25"/>
      <c r="E11" s="24">
        <f>I69</f>
        <v>3</v>
      </c>
      <c r="F11" s="24">
        <f>I82</f>
        <v>-8</v>
      </c>
      <c r="G11" s="24">
        <f>I97</f>
        <v>-9</v>
      </c>
      <c r="H11" s="25"/>
      <c r="I11" s="24">
        <f>I136</f>
        <v>-4</v>
      </c>
      <c r="J11" s="24">
        <f>I153</f>
        <v>-9</v>
      </c>
      <c r="K11" s="24">
        <f>I169</f>
        <v>-11</v>
      </c>
      <c r="L11" s="24">
        <f>I186</f>
        <v>-5</v>
      </c>
      <c r="M11" s="25"/>
      <c r="N11" s="24">
        <f>I215</f>
        <v>-8</v>
      </c>
      <c r="O11" s="25"/>
      <c r="P11" s="25"/>
      <c r="Q11" s="24">
        <f>I254</f>
        <v>-8</v>
      </c>
      <c r="R11" s="25"/>
      <c r="S11" s="24">
        <f>I279</f>
        <v>-4</v>
      </c>
      <c r="T11" s="64">
        <f t="shared" si="12"/>
        <v>-43</v>
      </c>
      <c r="U11" s="15"/>
      <c r="V11" s="8"/>
      <c r="W11" s="8"/>
      <c r="X11" s="8"/>
      <c r="Y11" s="8"/>
      <c r="Z11" s="8"/>
    </row>
    <row r="12" spans="1:26" ht="13.5" customHeight="1">
      <c r="A12" s="10"/>
      <c r="B12" s="22" t="s">
        <v>46</v>
      </c>
      <c r="C12" s="24">
        <v>13.4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>
        <f>I280</f>
        <v>-7</v>
      </c>
      <c r="T12" s="26" t="e">
        <f t="shared" si="12"/>
        <v>#NUM!</v>
      </c>
      <c r="U12" s="15"/>
      <c r="V12" s="8"/>
      <c r="W12" s="8"/>
      <c r="X12" s="8"/>
      <c r="Y12" s="8"/>
      <c r="Z12" s="8"/>
    </row>
    <row r="13" spans="1:26" ht="13.5" customHeight="1">
      <c r="A13" s="10"/>
      <c r="B13" s="22" t="s">
        <v>47</v>
      </c>
      <c r="C13" s="24">
        <v>8.6</v>
      </c>
      <c r="D13" s="24">
        <f aca="true" t="shared" si="13" ref="D13:D18">I52</f>
        <v>5</v>
      </c>
      <c r="E13" s="24">
        <f>I64</f>
        <v>0</v>
      </c>
      <c r="F13" s="25"/>
      <c r="G13" s="24">
        <f>I102</f>
        <v>5</v>
      </c>
      <c r="H13" s="24">
        <f>I116</f>
        <v>-3</v>
      </c>
      <c r="I13" s="24">
        <f>I130</f>
        <v>-2</v>
      </c>
      <c r="J13" s="25"/>
      <c r="K13" s="24">
        <f>I172</f>
        <v>1</v>
      </c>
      <c r="L13" s="25"/>
      <c r="M13" s="24">
        <f>I203</f>
        <v>5</v>
      </c>
      <c r="N13" s="24">
        <f>I213</f>
        <v>3</v>
      </c>
      <c r="O13" s="25"/>
      <c r="P13" s="25"/>
      <c r="Q13" s="24">
        <f>I252</f>
        <v>-1</v>
      </c>
      <c r="R13" s="25"/>
      <c r="S13" s="25"/>
      <c r="T13" s="64">
        <f t="shared" si="12"/>
        <v>16</v>
      </c>
      <c r="U13" s="15"/>
      <c r="V13" s="8"/>
      <c r="W13" s="8"/>
      <c r="X13" s="8"/>
      <c r="Y13" s="8"/>
      <c r="Z13" s="8"/>
    </row>
    <row r="14" spans="1:26" ht="13.5" customHeight="1">
      <c r="A14" s="27" t="s">
        <v>48</v>
      </c>
      <c r="B14" s="22" t="s">
        <v>49</v>
      </c>
      <c r="C14" s="24">
        <v>12.2</v>
      </c>
      <c r="D14" s="24">
        <f t="shared" si="13"/>
        <v>-10</v>
      </c>
      <c r="E14" s="24">
        <f>I65</f>
        <v>-7</v>
      </c>
      <c r="F14" s="25"/>
      <c r="G14" s="24">
        <f>I103</f>
        <v>-14</v>
      </c>
      <c r="H14" s="24">
        <f>I117</f>
        <v>-12</v>
      </c>
      <c r="I14" s="24">
        <f>I131</f>
        <v>-2</v>
      </c>
      <c r="J14" s="24">
        <f>I148</f>
        <v>-7</v>
      </c>
      <c r="K14" s="24">
        <f>I164</f>
        <v>-10</v>
      </c>
      <c r="L14" s="24">
        <f>I183</f>
        <v>-1</v>
      </c>
      <c r="M14" s="24">
        <f>I198</f>
        <v>-15</v>
      </c>
      <c r="N14" s="25"/>
      <c r="O14" s="24">
        <f>I228</f>
        <v>2</v>
      </c>
      <c r="P14" s="24">
        <f>I237</f>
        <v>1</v>
      </c>
      <c r="Q14" s="24">
        <f>I250</f>
        <v>-2</v>
      </c>
      <c r="R14" s="24">
        <f>I269</f>
        <v>-3</v>
      </c>
      <c r="S14" s="24">
        <f>I278</f>
        <v>-8</v>
      </c>
      <c r="T14" s="64">
        <f t="shared" si="12"/>
        <v>-19</v>
      </c>
      <c r="U14" s="15"/>
      <c r="V14" s="8"/>
      <c r="W14" s="8"/>
      <c r="X14" s="8"/>
      <c r="Y14" s="8"/>
      <c r="Z14" s="8"/>
    </row>
    <row r="15" spans="1:26" ht="13.5" customHeight="1">
      <c r="A15" s="10"/>
      <c r="B15" s="22" t="s">
        <v>50</v>
      </c>
      <c r="C15" s="24">
        <v>16.8</v>
      </c>
      <c r="D15" s="24">
        <f t="shared" si="13"/>
        <v>-10</v>
      </c>
      <c r="E15" s="24">
        <f>I66</f>
        <v>-12</v>
      </c>
      <c r="F15" s="25"/>
      <c r="G15" s="24">
        <f>I104</f>
        <v>-8</v>
      </c>
      <c r="H15" s="24">
        <f>I118</f>
        <v>-16</v>
      </c>
      <c r="I15" s="24">
        <f>I132</f>
        <v>-4</v>
      </c>
      <c r="J15" s="24">
        <f>I149</f>
        <v>-4</v>
      </c>
      <c r="K15" s="24">
        <f>I165</f>
        <v>-21</v>
      </c>
      <c r="L15" s="24">
        <f>I184</f>
        <v>0</v>
      </c>
      <c r="M15" s="24">
        <f>I199</f>
        <v>-3</v>
      </c>
      <c r="N15" s="24">
        <f>I210</f>
        <v>0</v>
      </c>
      <c r="O15" s="24">
        <f>I221</f>
        <v>-3</v>
      </c>
      <c r="P15" s="24">
        <f>I233</f>
        <v>5</v>
      </c>
      <c r="Q15" s="24">
        <f>I246</f>
        <v>-10</v>
      </c>
      <c r="R15" s="24">
        <f>I265</f>
        <v>-3</v>
      </c>
      <c r="S15" s="24">
        <f>I274</f>
        <v>-8</v>
      </c>
      <c r="T15" s="64">
        <f t="shared" si="12"/>
        <v>-12</v>
      </c>
      <c r="U15" s="15"/>
      <c r="V15" s="8"/>
      <c r="W15" s="8"/>
      <c r="X15" s="8"/>
      <c r="Y15" s="8"/>
      <c r="Z15" s="8"/>
    </row>
    <row r="16" spans="1:26" ht="13.5" customHeight="1">
      <c r="A16" s="10"/>
      <c r="B16" s="22" t="s">
        <v>51</v>
      </c>
      <c r="C16" s="24">
        <v>21.1</v>
      </c>
      <c r="D16" s="24">
        <f t="shared" si="13"/>
        <v>-19</v>
      </c>
      <c r="E16" s="24">
        <f>I67</f>
        <v>-20</v>
      </c>
      <c r="F16" s="25"/>
      <c r="G16" s="24">
        <f>I105</f>
        <v>-5</v>
      </c>
      <c r="H16" s="24">
        <f>I119</f>
        <v>-14</v>
      </c>
      <c r="I16" s="24">
        <f>I133</f>
        <v>-20</v>
      </c>
      <c r="J16" s="24">
        <f>I150</f>
        <v>-5</v>
      </c>
      <c r="K16" s="24">
        <f>I166</f>
        <v>-15</v>
      </c>
      <c r="L16" s="25"/>
      <c r="M16" s="25"/>
      <c r="N16" s="24">
        <f>I214</f>
        <v>-6</v>
      </c>
      <c r="O16" s="24">
        <f>I224</f>
        <v>-9</v>
      </c>
      <c r="P16" s="24">
        <f>I235</f>
        <v>-8</v>
      </c>
      <c r="Q16" s="24">
        <f>I248</f>
        <v>3</v>
      </c>
      <c r="R16" s="24">
        <f>I267</f>
        <v>-4</v>
      </c>
      <c r="S16" s="24">
        <f>I276</f>
        <v>-7</v>
      </c>
      <c r="T16" s="64">
        <f t="shared" si="12"/>
        <v>-41</v>
      </c>
      <c r="U16" s="15"/>
      <c r="V16" s="8"/>
      <c r="W16" s="8"/>
      <c r="X16" s="8"/>
      <c r="Y16" s="8"/>
      <c r="Z16" s="8"/>
    </row>
    <row r="17" spans="1:26" ht="13.5" customHeight="1">
      <c r="A17" s="10"/>
      <c r="B17" s="22" t="s">
        <v>52</v>
      </c>
      <c r="C17" s="67">
        <v>13</v>
      </c>
      <c r="D17" s="24">
        <f t="shared" si="13"/>
        <v>-8</v>
      </c>
      <c r="E17" s="24">
        <f>I68</f>
        <v>-10</v>
      </c>
      <c r="F17" s="24">
        <f>I81</f>
        <v>-6</v>
      </c>
      <c r="G17" s="24">
        <f>I96</f>
        <v>-8</v>
      </c>
      <c r="H17" s="25"/>
      <c r="I17" s="24">
        <f>I140</f>
        <v>-8</v>
      </c>
      <c r="J17" s="24">
        <f>I154</f>
        <v>-4</v>
      </c>
      <c r="K17" s="25"/>
      <c r="L17" s="24">
        <f>I190</f>
        <v>4</v>
      </c>
      <c r="M17" s="25"/>
      <c r="N17" s="25"/>
      <c r="O17" s="24">
        <f>I227</f>
        <v>-4</v>
      </c>
      <c r="P17" s="24">
        <f>I236</f>
        <v>2</v>
      </c>
      <c r="Q17" s="24">
        <f>I249</f>
        <v>-2</v>
      </c>
      <c r="R17" s="24">
        <f>I268</f>
        <v>-2</v>
      </c>
      <c r="S17" s="24">
        <f>I277</f>
        <v>-8</v>
      </c>
      <c r="T17" s="64">
        <f t="shared" si="12"/>
        <v>-20</v>
      </c>
      <c r="U17" s="15"/>
      <c r="V17" s="8"/>
      <c r="W17" s="8"/>
      <c r="X17" s="8"/>
      <c r="Y17" s="8"/>
      <c r="Z17" s="8"/>
    </row>
    <row r="18" spans="1:26" ht="13.5" customHeight="1">
      <c r="A18" s="10"/>
      <c r="B18" s="22" t="s">
        <v>53</v>
      </c>
      <c r="C18" s="24">
        <v>43</v>
      </c>
      <c r="D18" s="24">
        <f t="shared" si="13"/>
        <v>-68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 t="e">
        <f t="shared" si="12"/>
        <v>#NUM!</v>
      </c>
      <c r="U18" s="15"/>
      <c r="V18" s="8"/>
      <c r="W18" s="8"/>
      <c r="X18" s="8"/>
      <c r="Y18" s="8"/>
      <c r="Z18" s="8"/>
    </row>
    <row r="19" spans="1:26" ht="13.5" customHeight="1">
      <c r="A19" s="10"/>
      <c r="B19" s="22" t="s">
        <v>54</v>
      </c>
      <c r="C19" s="24">
        <v>10.7</v>
      </c>
      <c r="D19" s="25"/>
      <c r="E19" s="24">
        <f>I70</f>
        <v>-7</v>
      </c>
      <c r="F19" s="24">
        <f>I83</f>
        <v>-6</v>
      </c>
      <c r="G19" s="24">
        <f>I98</f>
        <v>-5</v>
      </c>
      <c r="H19" s="24">
        <f>I115</f>
        <v>-6</v>
      </c>
      <c r="I19" s="24">
        <f>I129</f>
        <v>-12</v>
      </c>
      <c r="J19" s="65">
        <f>I147</f>
        <v>-11</v>
      </c>
      <c r="K19" s="24">
        <f>I163</f>
        <v>-5</v>
      </c>
      <c r="L19" s="24">
        <f>I182</f>
        <v>-2</v>
      </c>
      <c r="M19" s="24">
        <f>I197</f>
        <v>-9</v>
      </c>
      <c r="N19" s="25"/>
      <c r="O19" s="24">
        <f>I226</f>
        <v>-20</v>
      </c>
      <c r="P19" s="25"/>
      <c r="Q19" s="24">
        <f>I256</f>
        <v>-7</v>
      </c>
      <c r="R19" s="25"/>
      <c r="S19" s="25"/>
      <c r="T19" s="64">
        <f t="shared" si="12"/>
        <v>-47</v>
      </c>
      <c r="U19" s="15"/>
      <c r="V19" s="8"/>
      <c r="W19" s="8"/>
      <c r="X19" s="8"/>
      <c r="Y19" s="8"/>
      <c r="Z19" s="8"/>
    </row>
    <row r="20" spans="1:26" ht="13.5" customHeight="1">
      <c r="A20" s="10"/>
      <c r="B20" s="22" t="s">
        <v>55</v>
      </c>
      <c r="C20" s="24">
        <v>22.8</v>
      </c>
      <c r="D20" s="25"/>
      <c r="E20" s="24">
        <f>I71</f>
        <v>-41</v>
      </c>
      <c r="F20" s="25"/>
      <c r="G20" s="25"/>
      <c r="H20" s="25"/>
      <c r="I20" s="25"/>
      <c r="J20" s="25"/>
      <c r="K20" s="25"/>
      <c r="L20" s="66"/>
      <c r="M20" s="25"/>
      <c r="N20" s="25"/>
      <c r="O20" s="25"/>
      <c r="P20" s="25"/>
      <c r="Q20" s="25"/>
      <c r="R20" s="25"/>
      <c r="S20" s="25"/>
      <c r="T20" s="26" t="e">
        <f t="shared" si="12"/>
        <v>#NUM!</v>
      </c>
      <c r="U20" s="15"/>
      <c r="V20" s="8"/>
      <c r="W20" s="8"/>
      <c r="X20" s="8"/>
      <c r="Y20" s="8"/>
      <c r="Z20" s="8"/>
    </row>
    <row r="21" spans="1:26" ht="13.5" customHeight="1">
      <c r="A21" s="10"/>
      <c r="B21" s="22" t="s">
        <v>56</v>
      </c>
      <c r="C21" s="24">
        <v>20.8</v>
      </c>
      <c r="D21" s="25"/>
      <c r="E21" s="24">
        <f>I72</f>
        <v>-10</v>
      </c>
      <c r="F21" s="25"/>
      <c r="G21" s="25"/>
      <c r="H21" s="25"/>
      <c r="I21" s="24">
        <f>I135</f>
        <v>-12</v>
      </c>
      <c r="J21" s="24">
        <f>I152</f>
        <v>-18</v>
      </c>
      <c r="K21" s="24">
        <f>I168</f>
        <v>-18</v>
      </c>
      <c r="L21" s="66"/>
      <c r="M21" s="25"/>
      <c r="N21" s="25"/>
      <c r="O21" s="25"/>
      <c r="P21" s="25"/>
      <c r="Q21" s="25"/>
      <c r="R21" s="25"/>
      <c r="S21" s="25"/>
      <c r="T21" s="26" t="e">
        <f t="shared" si="12"/>
        <v>#NUM!</v>
      </c>
      <c r="U21" s="15"/>
      <c r="V21" s="8"/>
      <c r="W21" s="8"/>
      <c r="X21" s="8"/>
      <c r="Y21" s="8"/>
      <c r="Z21" s="8"/>
    </row>
    <row r="22" spans="1:26" ht="13.5" customHeight="1">
      <c r="A22" s="10"/>
      <c r="B22" s="22" t="s">
        <v>57</v>
      </c>
      <c r="C22" s="24">
        <v>9.9</v>
      </c>
      <c r="D22" s="25"/>
      <c r="E22" s="24">
        <f>I73</f>
        <v>-4</v>
      </c>
      <c r="F22" s="24">
        <f>I84</f>
        <v>-22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 t="e">
        <f t="shared" si="12"/>
        <v>#NUM!</v>
      </c>
      <c r="U22" s="15"/>
      <c r="V22" s="8"/>
      <c r="W22" s="8"/>
      <c r="X22" s="8"/>
      <c r="Y22" s="8"/>
      <c r="Z22" s="8"/>
    </row>
    <row r="23" spans="1:26" ht="13.5" customHeight="1">
      <c r="A23" s="10"/>
      <c r="B23" s="22" t="s">
        <v>58</v>
      </c>
      <c r="C23" s="24">
        <v>10.6</v>
      </c>
      <c r="D23" s="25"/>
      <c r="E23" s="24">
        <f>I74</f>
        <v>-10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 t="e">
        <f t="shared" si="12"/>
        <v>#NUM!</v>
      </c>
      <c r="U23" s="15"/>
      <c r="V23" s="8"/>
      <c r="W23" s="8"/>
      <c r="X23" s="8"/>
      <c r="Y23" s="8"/>
      <c r="Z23" s="8"/>
    </row>
    <row r="24" spans="1:26" ht="13.5" customHeight="1">
      <c r="A24" s="10"/>
      <c r="B24" s="22" t="s">
        <v>59</v>
      </c>
      <c r="C24" s="24">
        <v>6.2</v>
      </c>
      <c r="D24" s="25"/>
      <c r="E24" s="25"/>
      <c r="F24" s="24">
        <f>I85</f>
        <v>-12</v>
      </c>
      <c r="G24" s="25"/>
      <c r="H24" s="24">
        <f>I120</f>
        <v>-9</v>
      </c>
      <c r="I24" s="25"/>
      <c r="J24" s="24">
        <f>I155</f>
        <v>-10</v>
      </c>
      <c r="K24" s="24">
        <f>I170</f>
        <v>-4</v>
      </c>
      <c r="L24" s="24">
        <f>I187</f>
        <v>4</v>
      </c>
      <c r="M24" s="24">
        <f>I201</f>
        <v>0</v>
      </c>
      <c r="N24" s="25"/>
      <c r="O24" s="24">
        <f>I225</f>
        <v>2</v>
      </c>
      <c r="P24" s="25"/>
      <c r="Q24" s="24">
        <f>I257</f>
        <v>-5</v>
      </c>
      <c r="R24" s="25"/>
      <c r="S24" s="25"/>
      <c r="T24" s="64">
        <f t="shared" si="12"/>
        <v>-34</v>
      </c>
      <c r="U24" s="15"/>
      <c r="V24" s="8"/>
      <c r="W24" s="8"/>
      <c r="X24" s="8"/>
      <c r="Y24" s="8"/>
      <c r="Z24" s="8"/>
    </row>
    <row r="25" spans="1:26" ht="13.5" customHeight="1">
      <c r="A25" s="10"/>
      <c r="B25" s="22" t="s">
        <v>60</v>
      </c>
      <c r="C25" s="24">
        <v>11.7</v>
      </c>
      <c r="D25" s="25"/>
      <c r="E25" s="25"/>
      <c r="F25" s="24">
        <f>I88</f>
        <v>-17</v>
      </c>
      <c r="G25" s="24">
        <f>I101</f>
        <v>-2</v>
      </c>
      <c r="H25" s="25"/>
      <c r="I25" s="25"/>
      <c r="J25" s="25"/>
      <c r="K25" s="25"/>
      <c r="L25" s="25"/>
      <c r="M25" s="25"/>
      <c r="N25" s="25"/>
      <c r="O25" s="25"/>
      <c r="P25" s="25"/>
      <c r="Q25" s="24">
        <f>I253</f>
        <v>-14</v>
      </c>
      <c r="R25" s="25"/>
      <c r="S25" s="25"/>
      <c r="T25" s="26" t="e">
        <f t="shared" si="12"/>
        <v>#NUM!</v>
      </c>
      <c r="U25" s="15"/>
      <c r="V25" s="8"/>
      <c r="W25" s="8"/>
      <c r="X25" s="8"/>
      <c r="Y25" s="8"/>
      <c r="Z25" s="8"/>
    </row>
    <row r="26" spans="1:26" ht="13.5" customHeight="1">
      <c r="A26" s="10"/>
      <c r="B26" s="22" t="s">
        <v>61</v>
      </c>
      <c r="C26" s="24">
        <v>6.1</v>
      </c>
      <c r="D26" s="25"/>
      <c r="E26" s="25"/>
      <c r="F26" s="24">
        <f>I89</f>
        <v>-1</v>
      </c>
      <c r="G26" s="25"/>
      <c r="H26" s="25"/>
      <c r="I26" s="24">
        <f>I137</f>
        <v>-6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 t="e">
        <f t="shared" si="12"/>
        <v>#NUM!</v>
      </c>
      <c r="U26" s="15"/>
      <c r="V26" s="8"/>
      <c r="W26" s="8"/>
      <c r="X26" s="8"/>
      <c r="Y26" s="8"/>
      <c r="Z26" s="8"/>
    </row>
    <row r="27" spans="1:26" ht="13.5" customHeight="1">
      <c r="A27" s="10"/>
      <c r="B27" s="22" t="s">
        <v>62</v>
      </c>
      <c r="C27" s="24">
        <v>18.1</v>
      </c>
      <c r="D27" s="25"/>
      <c r="E27" s="25"/>
      <c r="F27" s="24">
        <f>I87</f>
        <v>-19</v>
      </c>
      <c r="G27" s="24">
        <f>I100</f>
        <v>-5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 t="e">
        <f t="shared" si="12"/>
        <v>#NUM!</v>
      </c>
      <c r="U27" s="15"/>
      <c r="V27" s="8"/>
      <c r="W27" s="8"/>
      <c r="X27" s="8"/>
      <c r="Y27" s="8"/>
      <c r="Z27" s="8"/>
    </row>
    <row r="28" spans="1:26" ht="13.5" customHeight="1">
      <c r="A28" s="10"/>
      <c r="B28" s="22" t="s">
        <v>63</v>
      </c>
      <c r="C28" s="24">
        <v>15</v>
      </c>
      <c r="D28" s="25"/>
      <c r="E28" s="25"/>
      <c r="F28" s="24">
        <f>I86</f>
        <v>-11</v>
      </c>
      <c r="G28" s="24">
        <f>I99</f>
        <v>-7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 t="e">
        <f t="shared" si="12"/>
        <v>#NUM!</v>
      </c>
      <c r="U28" s="15"/>
      <c r="V28" s="8"/>
      <c r="W28" s="8"/>
      <c r="X28" s="8"/>
      <c r="Y28" s="8"/>
      <c r="Z28" s="8"/>
    </row>
    <row r="29" spans="1:26" ht="13.5" customHeight="1">
      <c r="A29" s="10"/>
      <c r="B29" s="22" t="s">
        <v>64</v>
      </c>
      <c r="C29" s="24">
        <v>47</v>
      </c>
      <c r="D29" s="25"/>
      <c r="E29" s="25"/>
      <c r="F29" s="25"/>
      <c r="G29" s="24">
        <f>I106</f>
        <v>-23</v>
      </c>
      <c r="H29" s="25"/>
      <c r="I29" s="66"/>
      <c r="J29" s="25"/>
      <c r="K29" s="25"/>
      <c r="L29" s="25"/>
      <c r="M29" s="24">
        <f>I202</f>
        <v>-23</v>
      </c>
      <c r="N29" s="24">
        <f>I212</f>
        <v>-4</v>
      </c>
      <c r="O29" s="24">
        <f>I223</f>
        <v>-15</v>
      </c>
      <c r="P29" s="25"/>
      <c r="Q29" s="25"/>
      <c r="R29" s="25"/>
      <c r="S29" s="25"/>
      <c r="T29" s="26" t="e">
        <f t="shared" si="12"/>
        <v>#NUM!</v>
      </c>
      <c r="U29" s="15"/>
      <c r="V29" s="8"/>
      <c r="W29" s="8"/>
      <c r="X29" s="8"/>
      <c r="Y29" s="8"/>
      <c r="Z29" s="8"/>
    </row>
    <row r="30" spans="1:26" ht="13.5" customHeight="1">
      <c r="A30" s="10"/>
      <c r="B30" s="22" t="s">
        <v>135</v>
      </c>
      <c r="C30" s="24">
        <v>10.8</v>
      </c>
      <c r="D30" s="25"/>
      <c r="E30" s="25"/>
      <c r="F30" s="25"/>
      <c r="G30" s="24">
        <f>I107</f>
        <v>-3</v>
      </c>
      <c r="H30" s="25"/>
      <c r="I30" s="25"/>
      <c r="J30" s="25"/>
      <c r="K30" s="24">
        <f>I173</f>
        <v>-13</v>
      </c>
      <c r="L30" s="24">
        <f>I189</f>
        <v>-1</v>
      </c>
      <c r="M30" s="25"/>
      <c r="N30" s="25"/>
      <c r="O30" s="25"/>
      <c r="P30" s="25"/>
      <c r="Q30" s="24">
        <f>I255</f>
        <v>-5</v>
      </c>
      <c r="R30" s="25"/>
      <c r="S30" s="25"/>
      <c r="T30" s="26" t="e">
        <f t="shared" si="12"/>
        <v>#NUM!</v>
      </c>
      <c r="U30" s="15"/>
      <c r="V30" s="8"/>
      <c r="W30" s="8"/>
      <c r="X30" s="8"/>
      <c r="Y30" s="8"/>
      <c r="Z30" s="8"/>
    </row>
    <row r="31" spans="1:26" ht="13.5" customHeight="1">
      <c r="A31" s="10"/>
      <c r="B31" s="22" t="s">
        <v>67</v>
      </c>
      <c r="C31" s="24">
        <v>-0.7</v>
      </c>
      <c r="D31" s="25"/>
      <c r="E31" s="25"/>
      <c r="F31" s="25"/>
      <c r="G31" s="24">
        <f>I108</f>
        <v>-1</v>
      </c>
      <c r="H31" s="25"/>
      <c r="I31" s="25"/>
      <c r="J31" s="25"/>
      <c r="K31" s="25"/>
      <c r="L31" s="66"/>
      <c r="M31" s="25"/>
      <c r="N31" s="25"/>
      <c r="O31" s="25"/>
      <c r="P31" s="25"/>
      <c r="Q31" s="25"/>
      <c r="R31" s="25"/>
      <c r="S31" s="25"/>
      <c r="T31" s="26" t="e">
        <f t="shared" si="12"/>
        <v>#NUM!</v>
      </c>
      <c r="U31" s="15"/>
      <c r="V31" s="8"/>
      <c r="W31" s="8"/>
      <c r="X31" s="8"/>
      <c r="Y31" s="8"/>
      <c r="Z31" s="8"/>
    </row>
    <row r="32" spans="1:26" ht="13.5" customHeight="1">
      <c r="A32" s="10"/>
      <c r="B32" s="22" t="s">
        <v>68</v>
      </c>
      <c r="C32" s="24">
        <v>10.8</v>
      </c>
      <c r="D32" s="25"/>
      <c r="E32" s="25"/>
      <c r="F32" s="25"/>
      <c r="G32" s="25"/>
      <c r="H32" s="24">
        <f>I121</f>
        <v>-6</v>
      </c>
      <c r="I32" s="24">
        <f>I134</f>
        <v>-27</v>
      </c>
      <c r="J32" s="25"/>
      <c r="K32" s="25"/>
      <c r="L32" s="66"/>
      <c r="M32" s="25"/>
      <c r="N32" s="25"/>
      <c r="O32" s="25"/>
      <c r="P32" s="25"/>
      <c r="Q32" s="25"/>
      <c r="R32" s="25"/>
      <c r="S32" s="25"/>
      <c r="T32" s="26" t="e">
        <f t="shared" si="12"/>
        <v>#NUM!</v>
      </c>
      <c r="U32" s="15"/>
      <c r="V32" s="8"/>
      <c r="W32" s="8"/>
      <c r="X32" s="8"/>
      <c r="Y32" s="8"/>
      <c r="Z32" s="8"/>
    </row>
    <row r="33" spans="1:26" ht="13.5" customHeight="1">
      <c r="A33" s="10"/>
      <c r="B33" s="22" t="s">
        <v>69</v>
      </c>
      <c r="C33" s="24">
        <v>24.4</v>
      </c>
      <c r="D33" s="25"/>
      <c r="E33" s="25"/>
      <c r="F33" s="25"/>
      <c r="G33" s="25"/>
      <c r="H33" s="24">
        <f>I122</f>
        <v>-25</v>
      </c>
      <c r="I33" s="25"/>
      <c r="J33" s="24">
        <f>I151</f>
        <v>-17</v>
      </c>
      <c r="K33" s="24">
        <f>I167</f>
        <v>-22</v>
      </c>
      <c r="L33" s="24">
        <f>I185</f>
        <v>-8</v>
      </c>
      <c r="M33" s="24">
        <f>I200</f>
        <v>-11</v>
      </c>
      <c r="N33" s="24">
        <f>I211</f>
        <v>-18</v>
      </c>
      <c r="O33" s="24">
        <f>I222</f>
        <v>-18</v>
      </c>
      <c r="P33" s="24">
        <f>I234</f>
        <v>-13</v>
      </c>
      <c r="Q33" s="24">
        <f>I247</f>
        <v>-20</v>
      </c>
      <c r="R33" s="24">
        <f>I266</f>
        <v>-16</v>
      </c>
      <c r="S33" s="24">
        <f>I275</f>
        <v>-14</v>
      </c>
      <c r="T33" s="64">
        <f t="shared" si="12"/>
        <v>-115</v>
      </c>
      <c r="U33" s="15"/>
      <c r="V33" s="8"/>
      <c r="W33" s="8"/>
      <c r="X33" s="8"/>
      <c r="Y33" s="8"/>
      <c r="Z33" s="8"/>
    </row>
    <row r="34" spans="1:26" ht="13.5" customHeight="1">
      <c r="A34" s="10"/>
      <c r="B34" s="22" t="s">
        <v>71</v>
      </c>
      <c r="C34" s="24">
        <v>11.5</v>
      </c>
      <c r="D34" s="25"/>
      <c r="E34" s="25"/>
      <c r="F34" s="25"/>
      <c r="G34" s="25"/>
      <c r="H34" s="25"/>
      <c r="I34" s="24">
        <f>I138</f>
        <v>-9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 t="e">
        <f t="shared" si="12"/>
        <v>#NUM!</v>
      </c>
      <c r="U34" s="15"/>
      <c r="V34" s="8"/>
      <c r="W34" s="8"/>
      <c r="X34" s="8"/>
      <c r="Y34" s="8"/>
      <c r="Z34" s="8"/>
    </row>
    <row r="35" spans="1:26" ht="13.5" customHeight="1">
      <c r="A35" s="10"/>
      <c r="B35" s="22" t="s">
        <v>72</v>
      </c>
      <c r="C35" s="24">
        <v>32</v>
      </c>
      <c r="D35" s="25"/>
      <c r="E35" s="25"/>
      <c r="F35" s="25"/>
      <c r="G35" s="25"/>
      <c r="H35" s="25"/>
      <c r="I35" s="24">
        <f>I141</f>
        <v>-18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e">
        <f t="shared" si="12"/>
        <v>#NUM!</v>
      </c>
      <c r="U35" s="15"/>
      <c r="V35" s="8"/>
      <c r="W35" s="8"/>
      <c r="X35" s="8"/>
      <c r="Y35" s="8"/>
      <c r="Z35" s="8"/>
    </row>
    <row r="36" spans="1:26" ht="13.5" customHeight="1">
      <c r="A36" s="10"/>
      <c r="B36" s="22" t="s">
        <v>73</v>
      </c>
      <c r="C36" s="24">
        <v>8.9</v>
      </c>
      <c r="D36" s="25"/>
      <c r="E36" s="25"/>
      <c r="F36" s="25"/>
      <c r="G36" s="25"/>
      <c r="H36" s="25"/>
      <c r="I36" s="24">
        <f>I139</f>
        <v>-13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 t="e">
        <f t="shared" si="12"/>
        <v>#NUM!</v>
      </c>
      <c r="U36" s="15"/>
      <c r="V36" s="8"/>
      <c r="W36" s="8"/>
      <c r="X36" s="8"/>
      <c r="Y36" s="8"/>
      <c r="Z36" s="8"/>
    </row>
    <row r="37" spans="1:26" ht="13.5" customHeight="1">
      <c r="A37" s="10"/>
      <c r="B37" s="22" t="s">
        <v>74</v>
      </c>
      <c r="C37" s="24">
        <v>9.9</v>
      </c>
      <c r="D37" s="25"/>
      <c r="E37" s="25"/>
      <c r="F37" s="25"/>
      <c r="G37" s="25"/>
      <c r="H37" s="25"/>
      <c r="I37" s="25"/>
      <c r="J37" s="24">
        <f>I156</f>
        <v>-13</v>
      </c>
      <c r="K37" s="24">
        <f>I171</f>
        <v>-10</v>
      </c>
      <c r="L37" s="24">
        <f>I188</f>
        <v>-4</v>
      </c>
      <c r="M37" s="25"/>
      <c r="N37" s="25"/>
      <c r="O37" s="25"/>
      <c r="P37" s="25"/>
      <c r="Q37" s="25"/>
      <c r="R37" s="25"/>
      <c r="S37" s="25"/>
      <c r="T37" s="26" t="e">
        <f t="shared" si="12"/>
        <v>#NUM!</v>
      </c>
      <c r="U37" s="15"/>
      <c r="V37" s="8"/>
      <c r="W37" s="8"/>
      <c r="X37" s="8"/>
      <c r="Y37" s="8"/>
      <c r="Z37" s="8"/>
    </row>
    <row r="38" spans="1:26" ht="13.5" customHeight="1">
      <c r="A38" s="10"/>
      <c r="B38" s="22" t="s">
        <v>129</v>
      </c>
      <c r="C38" s="24">
        <v>10.4</v>
      </c>
      <c r="D38" s="25"/>
      <c r="E38" s="25"/>
      <c r="F38" s="25"/>
      <c r="G38" s="25"/>
      <c r="H38" s="25"/>
      <c r="I38" s="25"/>
      <c r="J38" s="25"/>
      <c r="K38" s="24">
        <f>I174</f>
        <v>-21</v>
      </c>
      <c r="L38" s="25"/>
      <c r="M38" s="25"/>
      <c r="N38" s="25"/>
      <c r="O38" s="25"/>
      <c r="P38" s="25"/>
      <c r="Q38" s="25"/>
      <c r="R38" s="25"/>
      <c r="S38" s="25"/>
      <c r="T38" s="26" t="e">
        <f t="shared" si="12"/>
        <v>#NUM!</v>
      </c>
      <c r="U38" s="15"/>
      <c r="V38" s="8"/>
      <c r="W38" s="8"/>
      <c r="X38" s="8"/>
      <c r="Y38" s="8"/>
      <c r="Z38" s="8"/>
    </row>
    <row r="39" spans="1:26" ht="13.5" customHeight="1">
      <c r="A39" s="10"/>
      <c r="B39" s="22" t="s">
        <v>130</v>
      </c>
      <c r="C39" s="24">
        <v>17.6</v>
      </c>
      <c r="D39" s="25"/>
      <c r="E39" s="25"/>
      <c r="F39" s="25"/>
      <c r="G39" s="25"/>
      <c r="H39" s="25"/>
      <c r="I39" s="25"/>
      <c r="J39" s="25"/>
      <c r="K39" s="24">
        <f>I175</f>
        <v>-17</v>
      </c>
      <c r="L39" s="25"/>
      <c r="M39" s="25"/>
      <c r="N39" s="25"/>
      <c r="O39" s="25"/>
      <c r="P39" s="25"/>
      <c r="Q39" s="25"/>
      <c r="R39" s="25"/>
      <c r="S39" s="25"/>
      <c r="T39" s="26" t="e">
        <f t="shared" si="12"/>
        <v>#NUM!</v>
      </c>
      <c r="U39" s="15"/>
      <c r="V39" s="8"/>
      <c r="W39" s="8"/>
      <c r="X39" s="8"/>
      <c r="Y39" s="8"/>
      <c r="Z39" s="8"/>
    </row>
    <row r="40" spans="1:26" ht="13.5" customHeight="1">
      <c r="A40" s="10"/>
      <c r="B40" s="22" t="s">
        <v>77</v>
      </c>
      <c r="C40" s="24">
        <v>15.5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>
        <f>I238</f>
        <v>-12</v>
      </c>
      <c r="Q40" s="24">
        <f>I251</f>
        <v>-12</v>
      </c>
      <c r="R40" s="24">
        <f>I270</f>
        <v>-18</v>
      </c>
      <c r="S40" s="25"/>
      <c r="T40" s="26" t="e">
        <f t="shared" si="12"/>
        <v>#NUM!</v>
      </c>
      <c r="U40" s="15"/>
      <c r="V40" s="8"/>
      <c r="W40" s="8"/>
      <c r="X40" s="8"/>
      <c r="Y40" s="8"/>
      <c r="Z40" s="8"/>
    </row>
    <row r="41" spans="1:26" ht="13.5" customHeight="1">
      <c r="A41" s="10"/>
      <c r="B41" s="22" t="s">
        <v>78</v>
      </c>
      <c r="C41" s="24">
        <v>11.4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4">
        <f>I258</f>
        <v>-3</v>
      </c>
      <c r="R41" s="25"/>
      <c r="S41" s="25"/>
      <c r="T41" s="26" t="e">
        <f t="shared" si="12"/>
        <v>#NUM!</v>
      </c>
      <c r="U41" s="15"/>
      <c r="V41" s="8"/>
      <c r="W41" s="8"/>
      <c r="X41" s="8"/>
      <c r="Y41" s="8"/>
      <c r="Z41" s="8"/>
    </row>
    <row r="42" spans="1:26" ht="13.5" customHeight="1">
      <c r="A42" s="10"/>
      <c r="B42" s="22" t="s">
        <v>83</v>
      </c>
      <c r="C42" s="24">
        <v>4.1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f>I239</f>
        <v>2</v>
      </c>
      <c r="Q42" s="25"/>
      <c r="R42" s="25"/>
      <c r="S42" s="25"/>
      <c r="T42" s="26" t="e">
        <f t="shared" si="12"/>
        <v>#NUM!</v>
      </c>
      <c r="U42" s="15"/>
      <c r="V42" s="8"/>
      <c r="W42" s="8"/>
      <c r="X42" s="8"/>
      <c r="Y42" s="8"/>
      <c r="Z42" s="8"/>
    </row>
    <row r="43" spans="1:26" ht="13.5" customHeight="1">
      <c r="A43" s="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8"/>
      <c r="V43" s="8"/>
      <c r="W43" s="8"/>
      <c r="X43" s="8"/>
      <c r="Y43" s="8"/>
      <c r="Z43" s="8"/>
    </row>
    <row r="44" spans="1:26" ht="13.5" customHeight="1">
      <c r="A44" s="30" t="s">
        <v>111</v>
      </c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10"/>
      <c r="B45" s="22" t="s">
        <v>112</v>
      </c>
      <c r="C45" s="22" t="s">
        <v>113</v>
      </c>
      <c r="D45" s="22" t="s">
        <v>114</v>
      </c>
      <c r="E45" s="22" t="s">
        <v>9</v>
      </c>
      <c r="F45" s="22" t="s">
        <v>115</v>
      </c>
      <c r="G45" s="22" t="s">
        <v>116</v>
      </c>
      <c r="H45" s="22" t="s">
        <v>117</v>
      </c>
      <c r="I45" s="22" t="s">
        <v>118</v>
      </c>
      <c r="J45" s="22" t="s">
        <v>119</v>
      </c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10"/>
      <c r="B46" s="31" t="s">
        <v>38</v>
      </c>
      <c r="C46" s="32">
        <v>43800</v>
      </c>
      <c r="D46" s="33" t="s">
        <v>26</v>
      </c>
      <c r="E46" s="35">
        <f aca="true" t="shared" si="14" ref="E46:E51">ROUND(C5/2,1)</f>
        <v>4.5</v>
      </c>
      <c r="F46" s="35">
        <v>72</v>
      </c>
      <c r="G46" s="35">
        <v>72</v>
      </c>
      <c r="H46" s="35">
        <f aca="true" t="shared" si="15" ref="H46:H109">F46-ROUND(E46,0)</f>
        <v>67</v>
      </c>
      <c r="I46" s="35">
        <f aca="true" t="shared" si="16" ref="I46:I109">G46-H46</f>
        <v>5</v>
      </c>
      <c r="J46" s="36">
        <f aca="true" t="shared" si="17" ref="J46:J56">IF(I46&gt;0,E46-I46*0.2,IF(I46&lt;-3,E46+0.1,E46))</f>
        <v>3.5</v>
      </c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10"/>
      <c r="B47" s="37" t="s">
        <v>39</v>
      </c>
      <c r="C47" s="38">
        <v>43800</v>
      </c>
      <c r="D47" s="30" t="s">
        <v>26</v>
      </c>
      <c r="E47" s="40">
        <f t="shared" si="14"/>
        <v>2.7</v>
      </c>
      <c r="F47" s="40">
        <v>76</v>
      </c>
      <c r="G47" s="40">
        <v>72</v>
      </c>
      <c r="H47" s="40">
        <f t="shared" si="15"/>
        <v>73</v>
      </c>
      <c r="I47" s="40">
        <f t="shared" si="16"/>
        <v>-1</v>
      </c>
      <c r="J47" s="41">
        <f t="shared" si="17"/>
        <v>2.7</v>
      </c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>
      <c r="A48" s="10"/>
      <c r="B48" s="37" t="s">
        <v>40</v>
      </c>
      <c r="C48" s="38">
        <v>43800</v>
      </c>
      <c r="D48" s="30" t="s">
        <v>26</v>
      </c>
      <c r="E48" s="40">
        <f t="shared" si="14"/>
        <v>1.9</v>
      </c>
      <c r="F48" s="40">
        <v>75</v>
      </c>
      <c r="G48" s="40">
        <v>72</v>
      </c>
      <c r="H48" s="40">
        <f t="shared" si="15"/>
        <v>73</v>
      </c>
      <c r="I48" s="40">
        <f t="shared" si="16"/>
        <v>-1</v>
      </c>
      <c r="J48" s="41">
        <f t="shared" si="17"/>
        <v>1.9</v>
      </c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>
      <c r="A49" s="10"/>
      <c r="B49" s="37" t="s">
        <v>41</v>
      </c>
      <c r="C49" s="38">
        <v>43800</v>
      </c>
      <c r="D49" s="30" t="s">
        <v>26</v>
      </c>
      <c r="E49" s="40">
        <f t="shared" si="14"/>
        <v>4.2</v>
      </c>
      <c r="F49" s="40">
        <v>71</v>
      </c>
      <c r="G49" s="40">
        <v>72</v>
      </c>
      <c r="H49" s="40">
        <f t="shared" si="15"/>
        <v>67</v>
      </c>
      <c r="I49" s="40">
        <f t="shared" si="16"/>
        <v>5</v>
      </c>
      <c r="J49" s="41">
        <f t="shared" si="17"/>
        <v>3.2</v>
      </c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10"/>
      <c r="B50" s="37" t="s">
        <v>42</v>
      </c>
      <c r="C50" s="38">
        <v>43800</v>
      </c>
      <c r="D50" s="30" t="s">
        <v>26</v>
      </c>
      <c r="E50" s="40">
        <f t="shared" si="14"/>
        <v>9</v>
      </c>
      <c r="F50" s="40">
        <v>80</v>
      </c>
      <c r="G50" s="40">
        <v>72</v>
      </c>
      <c r="H50" s="40">
        <f t="shared" si="15"/>
        <v>71</v>
      </c>
      <c r="I50" s="40">
        <f t="shared" si="16"/>
        <v>1</v>
      </c>
      <c r="J50" s="41">
        <f t="shared" si="17"/>
        <v>8.8</v>
      </c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10"/>
      <c r="B51" s="37" t="s">
        <v>43</v>
      </c>
      <c r="C51" s="38">
        <v>43800</v>
      </c>
      <c r="D51" s="30" t="s">
        <v>26</v>
      </c>
      <c r="E51" s="40">
        <f t="shared" si="14"/>
        <v>6.1</v>
      </c>
      <c r="F51" s="40">
        <v>75</v>
      </c>
      <c r="G51" s="40">
        <v>72</v>
      </c>
      <c r="H51" s="40">
        <f t="shared" si="15"/>
        <v>69</v>
      </c>
      <c r="I51" s="40">
        <f t="shared" si="16"/>
        <v>3</v>
      </c>
      <c r="J51" s="41">
        <f t="shared" si="17"/>
        <v>5.5</v>
      </c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10"/>
      <c r="B52" s="37" t="s">
        <v>47</v>
      </c>
      <c r="C52" s="38">
        <v>43800</v>
      </c>
      <c r="D52" s="30" t="s">
        <v>26</v>
      </c>
      <c r="E52" s="40">
        <f>ROUND(C13/2,1)</f>
        <v>4.3</v>
      </c>
      <c r="F52" s="40">
        <v>71</v>
      </c>
      <c r="G52" s="40">
        <v>72</v>
      </c>
      <c r="H52" s="40">
        <f t="shared" si="15"/>
        <v>67</v>
      </c>
      <c r="I52" s="40">
        <f t="shared" si="16"/>
        <v>5</v>
      </c>
      <c r="J52" s="41">
        <f t="shared" si="17"/>
        <v>3.3</v>
      </c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10"/>
      <c r="B53" s="37" t="s">
        <v>49</v>
      </c>
      <c r="C53" s="38">
        <v>43800</v>
      </c>
      <c r="D53" s="30" t="s">
        <v>26</v>
      </c>
      <c r="E53" s="40">
        <f>ROUND(C14/2,1)</f>
        <v>6.1</v>
      </c>
      <c r="F53" s="40">
        <v>88</v>
      </c>
      <c r="G53" s="40">
        <v>72</v>
      </c>
      <c r="H53" s="40">
        <f t="shared" si="15"/>
        <v>82</v>
      </c>
      <c r="I53" s="40">
        <f t="shared" si="16"/>
        <v>-10</v>
      </c>
      <c r="J53" s="41">
        <f t="shared" si="17"/>
        <v>6.199999999999999</v>
      </c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10"/>
      <c r="B54" s="37" t="s">
        <v>50</v>
      </c>
      <c r="C54" s="38">
        <v>43800</v>
      </c>
      <c r="D54" s="30" t="s">
        <v>26</v>
      </c>
      <c r="E54" s="40">
        <f>ROUND(C15/2,1)</f>
        <v>8.4</v>
      </c>
      <c r="F54" s="40">
        <v>90</v>
      </c>
      <c r="G54" s="40">
        <v>72</v>
      </c>
      <c r="H54" s="40">
        <f t="shared" si="15"/>
        <v>82</v>
      </c>
      <c r="I54" s="40">
        <f t="shared" si="16"/>
        <v>-10</v>
      </c>
      <c r="J54" s="41">
        <f t="shared" si="17"/>
        <v>8.5</v>
      </c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10"/>
      <c r="B55" s="37" t="s">
        <v>51</v>
      </c>
      <c r="C55" s="38">
        <v>43800</v>
      </c>
      <c r="D55" s="30" t="s">
        <v>26</v>
      </c>
      <c r="E55" s="40">
        <f>ROUND(C16/2,1)</f>
        <v>10.6</v>
      </c>
      <c r="F55" s="40">
        <v>102</v>
      </c>
      <c r="G55" s="40">
        <v>72</v>
      </c>
      <c r="H55" s="40">
        <f t="shared" si="15"/>
        <v>91</v>
      </c>
      <c r="I55" s="40">
        <f t="shared" si="16"/>
        <v>-19</v>
      </c>
      <c r="J55" s="41">
        <f t="shared" si="17"/>
        <v>10.7</v>
      </c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10"/>
      <c r="B56" s="37" t="s">
        <v>52</v>
      </c>
      <c r="C56" s="38">
        <v>43800</v>
      </c>
      <c r="D56" s="30" t="s">
        <v>26</v>
      </c>
      <c r="E56" s="40">
        <f>ROUND(C17/2,1)</f>
        <v>6.5</v>
      </c>
      <c r="F56" s="40">
        <v>87</v>
      </c>
      <c r="G56" s="40">
        <v>72</v>
      </c>
      <c r="H56" s="40">
        <f t="shared" si="15"/>
        <v>80</v>
      </c>
      <c r="I56" s="40">
        <f t="shared" si="16"/>
        <v>-8</v>
      </c>
      <c r="J56" s="41">
        <f t="shared" si="17"/>
        <v>6.6</v>
      </c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10"/>
      <c r="B57" s="46" t="s">
        <v>53</v>
      </c>
      <c r="C57" s="47">
        <v>43800</v>
      </c>
      <c r="D57" s="48" t="s">
        <v>26</v>
      </c>
      <c r="E57" s="49">
        <f>18</f>
        <v>18</v>
      </c>
      <c r="F57" s="42">
        <v>158</v>
      </c>
      <c r="G57" s="42">
        <v>72</v>
      </c>
      <c r="H57" s="49">
        <f t="shared" si="15"/>
        <v>140</v>
      </c>
      <c r="I57" s="49">
        <f t="shared" si="16"/>
        <v>-68</v>
      </c>
      <c r="J57" s="50">
        <v>18</v>
      </c>
      <c r="K57" s="15"/>
      <c r="L57" s="30" t="s">
        <v>139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>
      <c r="A58" s="10"/>
      <c r="B58" s="31" t="s">
        <v>38</v>
      </c>
      <c r="C58" s="32">
        <f>E3</f>
        <v>43807</v>
      </c>
      <c r="D58" s="33" t="s">
        <v>17</v>
      </c>
      <c r="E58" s="35">
        <f aca="true" t="shared" si="18" ref="E58:E68">J46</f>
        <v>3.5</v>
      </c>
      <c r="F58" s="35">
        <v>75</v>
      </c>
      <c r="G58" s="35">
        <v>72</v>
      </c>
      <c r="H58" s="35">
        <f t="shared" si="15"/>
        <v>71</v>
      </c>
      <c r="I58" s="35">
        <f t="shared" si="16"/>
        <v>1</v>
      </c>
      <c r="J58" s="36">
        <f aca="true" t="shared" si="19" ref="J58:J105">IF(I58&gt;0,E58-I58*0.2,IF(I58&lt;-3,E58+0.1,E58))</f>
        <v>3.3</v>
      </c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>
      <c r="A59" s="10"/>
      <c r="B59" s="37" t="s">
        <v>39</v>
      </c>
      <c r="C59" s="38">
        <v>43807</v>
      </c>
      <c r="D59" s="30" t="s">
        <v>17</v>
      </c>
      <c r="E59" s="40">
        <f t="shared" si="18"/>
        <v>2.7</v>
      </c>
      <c r="F59" s="40">
        <v>72</v>
      </c>
      <c r="G59" s="40">
        <v>72</v>
      </c>
      <c r="H59" s="40">
        <f t="shared" si="15"/>
        <v>69</v>
      </c>
      <c r="I59" s="40">
        <f t="shared" si="16"/>
        <v>3</v>
      </c>
      <c r="J59" s="41">
        <f t="shared" si="19"/>
        <v>2.1</v>
      </c>
      <c r="K59" s="15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10"/>
      <c r="B60" s="37" t="s">
        <v>40</v>
      </c>
      <c r="C60" s="38">
        <v>43807</v>
      </c>
      <c r="D60" s="30" t="s">
        <v>17</v>
      </c>
      <c r="E60" s="40">
        <f t="shared" si="18"/>
        <v>1.9</v>
      </c>
      <c r="F60" s="40">
        <v>77</v>
      </c>
      <c r="G60" s="40">
        <v>72</v>
      </c>
      <c r="H60" s="40">
        <f t="shared" si="15"/>
        <v>75</v>
      </c>
      <c r="I60" s="40">
        <f t="shared" si="16"/>
        <v>-3</v>
      </c>
      <c r="J60" s="41">
        <f t="shared" si="19"/>
        <v>1.9</v>
      </c>
      <c r="K60" s="15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10"/>
      <c r="B61" s="37" t="s">
        <v>41</v>
      </c>
      <c r="C61" s="38">
        <v>43807</v>
      </c>
      <c r="D61" s="30" t="s">
        <v>17</v>
      </c>
      <c r="E61" s="40">
        <f t="shared" si="18"/>
        <v>3.2</v>
      </c>
      <c r="F61" s="40">
        <v>70</v>
      </c>
      <c r="G61" s="40">
        <v>72</v>
      </c>
      <c r="H61" s="40">
        <f t="shared" si="15"/>
        <v>67</v>
      </c>
      <c r="I61" s="40">
        <f t="shared" si="16"/>
        <v>5</v>
      </c>
      <c r="J61" s="41">
        <f t="shared" si="19"/>
        <v>2.2</v>
      </c>
      <c r="K61" s="15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10"/>
      <c r="B62" s="37" t="s">
        <v>42</v>
      </c>
      <c r="C62" s="38">
        <v>43807</v>
      </c>
      <c r="D62" s="30" t="s">
        <v>17</v>
      </c>
      <c r="E62" s="40">
        <f t="shared" si="18"/>
        <v>8.8</v>
      </c>
      <c r="F62" s="40">
        <v>75</v>
      </c>
      <c r="G62" s="40">
        <v>72</v>
      </c>
      <c r="H62" s="40">
        <f t="shared" si="15"/>
        <v>66</v>
      </c>
      <c r="I62" s="40">
        <f t="shared" si="16"/>
        <v>6</v>
      </c>
      <c r="J62" s="41">
        <f t="shared" si="19"/>
        <v>7.6000000000000005</v>
      </c>
      <c r="K62" s="1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10"/>
      <c r="B63" s="37" t="s">
        <v>43</v>
      </c>
      <c r="C63" s="38">
        <v>43807</v>
      </c>
      <c r="D63" s="30" t="s">
        <v>17</v>
      </c>
      <c r="E63" s="40">
        <f t="shared" si="18"/>
        <v>5.5</v>
      </c>
      <c r="F63" s="40">
        <v>76</v>
      </c>
      <c r="G63" s="40">
        <v>72</v>
      </c>
      <c r="H63" s="40">
        <f t="shared" si="15"/>
        <v>70</v>
      </c>
      <c r="I63" s="40">
        <f t="shared" si="16"/>
        <v>2</v>
      </c>
      <c r="J63" s="41">
        <f t="shared" si="19"/>
        <v>5.1</v>
      </c>
      <c r="K63" s="15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10"/>
      <c r="B64" s="37" t="s">
        <v>47</v>
      </c>
      <c r="C64" s="38">
        <v>43807</v>
      </c>
      <c r="D64" s="30" t="s">
        <v>17</v>
      </c>
      <c r="E64" s="40">
        <f t="shared" si="18"/>
        <v>3.3</v>
      </c>
      <c r="F64" s="40">
        <v>75</v>
      </c>
      <c r="G64" s="40">
        <v>72</v>
      </c>
      <c r="H64" s="40">
        <f t="shared" si="15"/>
        <v>72</v>
      </c>
      <c r="I64" s="40">
        <f t="shared" si="16"/>
        <v>0</v>
      </c>
      <c r="J64" s="41">
        <f t="shared" si="19"/>
        <v>3.3</v>
      </c>
      <c r="K64" s="1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10"/>
      <c r="B65" s="37" t="s">
        <v>49</v>
      </c>
      <c r="C65" s="38">
        <v>43807</v>
      </c>
      <c r="D65" s="30" t="s">
        <v>17</v>
      </c>
      <c r="E65" s="40">
        <f t="shared" si="18"/>
        <v>6.199999999999999</v>
      </c>
      <c r="F65" s="40">
        <v>85</v>
      </c>
      <c r="G65" s="40">
        <v>72</v>
      </c>
      <c r="H65" s="40">
        <f t="shared" si="15"/>
        <v>79</v>
      </c>
      <c r="I65" s="40">
        <f t="shared" si="16"/>
        <v>-7</v>
      </c>
      <c r="J65" s="41">
        <f t="shared" si="19"/>
        <v>6.299999999999999</v>
      </c>
      <c r="K65" s="15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>
      <c r="A66" s="10"/>
      <c r="B66" s="37" t="s">
        <v>50</v>
      </c>
      <c r="C66" s="38">
        <v>43807</v>
      </c>
      <c r="D66" s="30" t="s">
        <v>17</v>
      </c>
      <c r="E66" s="40">
        <f t="shared" si="18"/>
        <v>8.5</v>
      </c>
      <c r="F66" s="40">
        <v>93</v>
      </c>
      <c r="G66" s="40">
        <v>72</v>
      </c>
      <c r="H66" s="40">
        <f t="shared" si="15"/>
        <v>84</v>
      </c>
      <c r="I66" s="40">
        <f t="shared" si="16"/>
        <v>-12</v>
      </c>
      <c r="J66" s="41">
        <f t="shared" si="19"/>
        <v>8.6</v>
      </c>
      <c r="K66" s="15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>
      <c r="A67" s="10"/>
      <c r="B67" s="37" t="s">
        <v>51</v>
      </c>
      <c r="C67" s="38">
        <v>43807</v>
      </c>
      <c r="D67" s="30" t="s">
        <v>17</v>
      </c>
      <c r="E67" s="40">
        <f t="shared" si="18"/>
        <v>10.7</v>
      </c>
      <c r="F67" s="40">
        <v>103</v>
      </c>
      <c r="G67" s="40">
        <v>72</v>
      </c>
      <c r="H67" s="40">
        <f t="shared" si="15"/>
        <v>92</v>
      </c>
      <c r="I67" s="40">
        <f t="shared" si="16"/>
        <v>-20</v>
      </c>
      <c r="J67" s="41">
        <f t="shared" si="19"/>
        <v>10.799999999999999</v>
      </c>
      <c r="K67" s="15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10"/>
      <c r="B68" s="37" t="s">
        <v>52</v>
      </c>
      <c r="C68" s="38">
        <v>43807</v>
      </c>
      <c r="D68" s="30" t="s">
        <v>17</v>
      </c>
      <c r="E68" s="40">
        <f t="shared" si="18"/>
        <v>6.6</v>
      </c>
      <c r="F68" s="40">
        <v>89</v>
      </c>
      <c r="G68" s="40">
        <v>72</v>
      </c>
      <c r="H68" s="40">
        <f t="shared" si="15"/>
        <v>82</v>
      </c>
      <c r="I68" s="40">
        <f t="shared" si="16"/>
        <v>-10</v>
      </c>
      <c r="J68" s="41">
        <f t="shared" si="19"/>
        <v>6.699999999999999</v>
      </c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10"/>
      <c r="B69" s="37" t="s">
        <v>45</v>
      </c>
      <c r="C69" s="38">
        <v>43807</v>
      </c>
      <c r="D69" s="30" t="s">
        <v>17</v>
      </c>
      <c r="E69" s="40">
        <f>ROUND(C11/2,1)</f>
        <v>8.5</v>
      </c>
      <c r="F69" s="40">
        <v>78</v>
      </c>
      <c r="G69" s="40">
        <v>72</v>
      </c>
      <c r="H69" s="40">
        <f t="shared" si="15"/>
        <v>69</v>
      </c>
      <c r="I69" s="40">
        <f t="shared" si="16"/>
        <v>3</v>
      </c>
      <c r="J69" s="41">
        <f t="shared" si="19"/>
        <v>7.9</v>
      </c>
      <c r="K69" s="15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10"/>
      <c r="B70" s="37" t="str">
        <f>B19</f>
        <v>Filip Jiří st.</v>
      </c>
      <c r="C70" s="38">
        <v>43807</v>
      </c>
      <c r="D70" s="30" t="s">
        <v>17</v>
      </c>
      <c r="E70" s="40">
        <f>ROUND(C19/2,1)</f>
        <v>5.4</v>
      </c>
      <c r="F70" s="40">
        <v>84</v>
      </c>
      <c r="G70" s="40">
        <v>72</v>
      </c>
      <c r="H70" s="40">
        <f t="shared" si="15"/>
        <v>79</v>
      </c>
      <c r="I70" s="40">
        <f t="shared" si="16"/>
        <v>-7</v>
      </c>
      <c r="J70" s="41">
        <f t="shared" si="19"/>
        <v>5.5</v>
      </c>
      <c r="K70" s="15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10"/>
      <c r="B71" s="37" t="s">
        <v>55</v>
      </c>
      <c r="C71" s="38">
        <v>43807</v>
      </c>
      <c r="D71" s="30" t="s">
        <v>17</v>
      </c>
      <c r="E71" s="40">
        <f>ROUND(C20/2,1)</f>
        <v>11.4</v>
      </c>
      <c r="F71" s="40">
        <v>124</v>
      </c>
      <c r="G71" s="40">
        <v>72</v>
      </c>
      <c r="H71" s="40">
        <f t="shared" si="15"/>
        <v>113</v>
      </c>
      <c r="I71" s="40">
        <f t="shared" si="16"/>
        <v>-41</v>
      </c>
      <c r="J71" s="41">
        <f t="shared" si="19"/>
        <v>11.5</v>
      </c>
      <c r="K71" s="15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10"/>
      <c r="B72" s="37" t="s">
        <v>56</v>
      </c>
      <c r="C72" s="38">
        <v>43807</v>
      </c>
      <c r="D72" s="30" t="s">
        <v>17</v>
      </c>
      <c r="E72" s="40">
        <f>ROUND(C21/2,1)</f>
        <v>10.4</v>
      </c>
      <c r="F72" s="40">
        <v>92</v>
      </c>
      <c r="G72" s="40">
        <v>72</v>
      </c>
      <c r="H72" s="40">
        <f t="shared" si="15"/>
        <v>82</v>
      </c>
      <c r="I72" s="40">
        <f t="shared" si="16"/>
        <v>-10</v>
      </c>
      <c r="J72" s="41">
        <f t="shared" si="19"/>
        <v>10.5</v>
      </c>
      <c r="K72" s="15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10"/>
      <c r="B73" s="37" t="s">
        <v>57</v>
      </c>
      <c r="C73" s="38">
        <v>43807</v>
      </c>
      <c r="D73" s="30" t="s">
        <v>17</v>
      </c>
      <c r="E73" s="40">
        <f>ROUND(C22/2,1)</f>
        <v>5</v>
      </c>
      <c r="F73" s="40">
        <v>81</v>
      </c>
      <c r="G73" s="40">
        <v>72</v>
      </c>
      <c r="H73" s="40">
        <f t="shared" si="15"/>
        <v>76</v>
      </c>
      <c r="I73" s="40">
        <f t="shared" si="16"/>
        <v>-4</v>
      </c>
      <c r="J73" s="41">
        <f t="shared" si="19"/>
        <v>5.1</v>
      </c>
      <c r="K73" s="15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10"/>
      <c r="B74" s="46" t="s">
        <v>58</v>
      </c>
      <c r="C74" s="47">
        <v>43807</v>
      </c>
      <c r="D74" s="48" t="s">
        <v>17</v>
      </c>
      <c r="E74" s="49">
        <f>ROUND(C23/2,1)</f>
        <v>5.3</v>
      </c>
      <c r="F74" s="42">
        <v>87</v>
      </c>
      <c r="G74" s="42">
        <v>72</v>
      </c>
      <c r="H74" s="49">
        <f t="shared" si="15"/>
        <v>82</v>
      </c>
      <c r="I74" s="49">
        <f t="shared" si="16"/>
        <v>-10</v>
      </c>
      <c r="J74" s="50">
        <f t="shared" si="19"/>
        <v>5.3999999999999995</v>
      </c>
      <c r="K74" s="15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10"/>
      <c r="B75" s="31" t="s">
        <v>38</v>
      </c>
      <c r="C75" s="32">
        <f>F3</f>
        <v>43814</v>
      </c>
      <c r="D75" s="33" t="s">
        <v>30</v>
      </c>
      <c r="E75" s="35">
        <f aca="true" t="shared" si="20" ref="E75:E80">J58</f>
        <v>3.3</v>
      </c>
      <c r="F75" s="35">
        <v>79</v>
      </c>
      <c r="G75" s="35">
        <v>72</v>
      </c>
      <c r="H75" s="35">
        <f t="shared" si="15"/>
        <v>76</v>
      </c>
      <c r="I75" s="35">
        <f t="shared" si="16"/>
        <v>-4</v>
      </c>
      <c r="J75" s="36">
        <f t="shared" si="19"/>
        <v>3.4</v>
      </c>
      <c r="K75" s="15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10"/>
      <c r="B76" s="37" t="s">
        <v>39</v>
      </c>
      <c r="C76" s="38">
        <v>43814</v>
      </c>
      <c r="D76" s="30" t="s">
        <v>30</v>
      </c>
      <c r="E76" s="40">
        <f t="shared" si="20"/>
        <v>2.1</v>
      </c>
      <c r="F76" s="40">
        <v>74</v>
      </c>
      <c r="G76" s="40">
        <v>72</v>
      </c>
      <c r="H76" s="40">
        <f t="shared" si="15"/>
        <v>72</v>
      </c>
      <c r="I76" s="40">
        <f t="shared" si="16"/>
        <v>0</v>
      </c>
      <c r="J76" s="41">
        <f t="shared" si="19"/>
        <v>2.1</v>
      </c>
      <c r="K76" s="15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10"/>
      <c r="B77" s="37" t="s">
        <v>40</v>
      </c>
      <c r="C77" s="38">
        <v>43814</v>
      </c>
      <c r="D77" s="30" t="s">
        <v>30</v>
      </c>
      <c r="E77" s="40">
        <f t="shared" si="20"/>
        <v>1.9</v>
      </c>
      <c r="F77" s="40">
        <v>79</v>
      </c>
      <c r="G77" s="40">
        <v>72</v>
      </c>
      <c r="H77" s="40">
        <f t="shared" si="15"/>
        <v>77</v>
      </c>
      <c r="I77" s="40">
        <f t="shared" si="16"/>
        <v>-5</v>
      </c>
      <c r="J77" s="41">
        <f t="shared" si="19"/>
        <v>2</v>
      </c>
      <c r="K77" s="15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10"/>
      <c r="B78" s="37" t="s">
        <v>41</v>
      </c>
      <c r="C78" s="38">
        <v>43814</v>
      </c>
      <c r="D78" s="30" t="s">
        <v>30</v>
      </c>
      <c r="E78" s="40">
        <f t="shared" si="20"/>
        <v>2.2</v>
      </c>
      <c r="F78" s="40">
        <v>84</v>
      </c>
      <c r="G78" s="40">
        <v>72</v>
      </c>
      <c r="H78" s="40">
        <f t="shared" si="15"/>
        <v>82</v>
      </c>
      <c r="I78" s="40">
        <f t="shared" si="16"/>
        <v>-10</v>
      </c>
      <c r="J78" s="41">
        <f t="shared" si="19"/>
        <v>2.3000000000000003</v>
      </c>
      <c r="K78" s="15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10"/>
      <c r="B79" s="37" t="s">
        <v>42</v>
      </c>
      <c r="C79" s="38">
        <v>43814</v>
      </c>
      <c r="D79" s="30" t="s">
        <v>30</v>
      </c>
      <c r="E79" s="40">
        <f t="shared" si="20"/>
        <v>7.6000000000000005</v>
      </c>
      <c r="F79" s="40">
        <v>82</v>
      </c>
      <c r="G79" s="40">
        <v>72</v>
      </c>
      <c r="H79" s="40">
        <f t="shared" si="15"/>
        <v>74</v>
      </c>
      <c r="I79" s="40">
        <f t="shared" si="16"/>
        <v>-2</v>
      </c>
      <c r="J79" s="41">
        <f t="shared" si="19"/>
        <v>7.6000000000000005</v>
      </c>
      <c r="K79" s="15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10"/>
      <c r="B80" s="37" t="s">
        <v>43</v>
      </c>
      <c r="C80" s="38">
        <v>43814</v>
      </c>
      <c r="D80" s="30" t="s">
        <v>30</v>
      </c>
      <c r="E80" s="40">
        <f t="shared" si="20"/>
        <v>5.1</v>
      </c>
      <c r="F80" s="40">
        <v>84</v>
      </c>
      <c r="G80" s="40">
        <v>72</v>
      </c>
      <c r="H80" s="40">
        <f t="shared" si="15"/>
        <v>79</v>
      </c>
      <c r="I80" s="40">
        <f t="shared" si="16"/>
        <v>-7</v>
      </c>
      <c r="J80" s="41">
        <f t="shared" si="19"/>
        <v>5.199999999999999</v>
      </c>
      <c r="K80" s="15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10"/>
      <c r="B81" s="37" t="s">
        <v>52</v>
      </c>
      <c r="C81" s="38">
        <v>43814</v>
      </c>
      <c r="D81" s="30" t="s">
        <v>30</v>
      </c>
      <c r="E81" s="40">
        <f>J68</f>
        <v>6.699999999999999</v>
      </c>
      <c r="F81" s="40">
        <v>85</v>
      </c>
      <c r="G81" s="40">
        <v>72</v>
      </c>
      <c r="H81" s="40">
        <f t="shared" si="15"/>
        <v>78</v>
      </c>
      <c r="I81" s="40">
        <f t="shared" si="16"/>
        <v>-6</v>
      </c>
      <c r="J81" s="41">
        <f t="shared" si="19"/>
        <v>6.799999999999999</v>
      </c>
      <c r="K81" s="1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10"/>
      <c r="B82" s="37" t="s">
        <v>45</v>
      </c>
      <c r="C82" s="38">
        <v>43814</v>
      </c>
      <c r="D82" s="30" t="s">
        <v>30</v>
      </c>
      <c r="E82" s="40">
        <f>J69</f>
        <v>7.9</v>
      </c>
      <c r="F82" s="40">
        <v>88</v>
      </c>
      <c r="G82" s="40">
        <v>72</v>
      </c>
      <c r="H82" s="40">
        <f t="shared" si="15"/>
        <v>80</v>
      </c>
      <c r="I82" s="40">
        <f t="shared" si="16"/>
        <v>-8</v>
      </c>
      <c r="J82" s="41">
        <f t="shared" si="19"/>
        <v>8</v>
      </c>
      <c r="K82" s="1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10"/>
      <c r="B83" s="37" t="str">
        <f>B70</f>
        <v>Filip Jiří st.</v>
      </c>
      <c r="C83" s="38">
        <v>43814</v>
      </c>
      <c r="D83" s="30" t="s">
        <v>30</v>
      </c>
      <c r="E83" s="40">
        <f>J70</f>
        <v>5.5</v>
      </c>
      <c r="F83" s="40">
        <v>84</v>
      </c>
      <c r="G83" s="40">
        <v>72</v>
      </c>
      <c r="H83" s="40">
        <f t="shared" si="15"/>
        <v>78</v>
      </c>
      <c r="I83" s="40">
        <f t="shared" si="16"/>
        <v>-6</v>
      </c>
      <c r="J83" s="41">
        <f t="shared" si="19"/>
        <v>5.6</v>
      </c>
      <c r="K83" s="15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10"/>
      <c r="B84" s="37" t="s">
        <v>57</v>
      </c>
      <c r="C84" s="38">
        <v>43814</v>
      </c>
      <c r="D84" s="30" t="s">
        <v>30</v>
      </c>
      <c r="E84" s="40">
        <f>J73</f>
        <v>5.1</v>
      </c>
      <c r="F84" s="40">
        <v>99</v>
      </c>
      <c r="G84" s="40">
        <v>72</v>
      </c>
      <c r="H84" s="40">
        <f t="shared" si="15"/>
        <v>94</v>
      </c>
      <c r="I84" s="40">
        <f t="shared" si="16"/>
        <v>-22</v>
      </c>
      <c r="J84" s="41">
        <f t="shared" si="19"/>
        <v>5.199999999999999</v>
      </c>
      <c r="K84" s="15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10"/>
      <c r="B85" s="37" t="str">
        <f>B24</f>
        <v>Filip Jiří ml.</v>
      </c>
      <c r="C85" s="38">
        <v>43814</v>
      </c>
      <c r="D85" s="30" t="s">
        <v>30</v>
      </c>
      <c r="E85" s="40">
        <f>ROUND(C24/2,1)</f>
        <v>3.1</v>
      </c>
      <c r="F85" s="40">
        <v>87</v>
      </c>
      <c r="G85" s="40">
        <v>72</v>
      </c>
      <c r="H85" s="40">
        <f t="shared" si="15"/>
        <v>84</v>
      </c>
      <c r="I85" s="40">
        <f t="shared" si="16"/>
        <v>-12</v>
      </c>
      <c r="J85" s="41">
        <f t="shared" si="19"/>
        <v>3.2</v>
      </c>
      <c r="K85" s="1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10"/>
      <c r="B86" s="37" t="str">
        <f>B28</f>
        <v>Uma Stanislav</v>
      </c>
      <c r="C86" s="38">
        <v>43814</v>
      </c>
      <c r="D86" s="30" t="s">
        <v>30</v>
      </c>
      <c r="E86" s="40">
        <f>ROUND(C28/2,1)</f>
        <v>7.5</v>
      </c>
      <c r="F86" s="40">
        <v>91</v>
      </c>
      <c r="G86" s="40">
        <v>72</v>
      </c>
      <c r="H86" s="40">
        <f t="shared" si="15"/>
        <v>83</v>
      </c>
      <c r="I86" s="40">
        <f t="shared" si="16"/>
        <v>-11</v>
      </c>
      <c r="J86" s="41">
        <f t="shared" si="19"/>
        <v>7.6</v>
      </c>
      <c r="K86" s="1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10"/>
      <c r="B87" s="37" t="str">
        <f>B27</f>
        <v>Palát Jiří</v>
      </c>
      <c r="C87" s="38">
        <v>43814</v>
      </c>
      <c r="D87" s="30" t="s">
        <v>30</v>
      </c>
      <c r="E87" s="40">
        <f>ROUND(C27/2,1)</f>
        <v>9.1</v>
      </c>
      <c r="F87" s="40">
        <v>100</v>
      </c>
      <c r="G87" s="40">
        <v>72</v>
      </c>
      <c r="H87" s="40">
        <f t="shared" si="15"/>
        <v>91</v>
      </c>
      <c r="I87" s="40">
        <f t="shared" si="16"/>
        <v>-19</v>
      </c>
      <c r="J87" s="41">
        <f t="shared" si="19"/>
        <v>9.2</v>
      </c>
      <c r="K87" s="1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10"/>
      <c r="B88" s="37" t="str">
        <f>B25</f>
        <v>Ingala Luděk</v>
      </c>
      <c r="C88" s="38">
        <v>43814</v>
      </c>
      <c r="D88" s="30" t="s">
        <v>30</v>
      </c>
      <c r="E88" s="40">
        <f>ROUND(C25/2,1)</f>
        <v>5.9</v>
      </c>
      <c r="F88" s="40">
        <v>95</v>
      </c>
      <c r="G88" s="40">
        <v>72</v>
      </c>
      <c r="H88" s="40">
        <f t="shared" si="15"/>
        <v>89</v>
      </c>
      <c r="I88" s="40">
        <f t="shared" si="16"/>
        <v>-17</v>
      </c>
      <c r="J88" s="41">
        <f t="shared" si="19"/>
        <v>6</v>
      </c>
      <c r="K88" s="1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10"/>
      <c r="B89" s="46" t="str">
        <f>B26</f>
        <v>Kaplan Miroslav</v>
      </c>
      <c r="C89" s="47">
        <v>43814</v>
      </c>
      <c r="D89" s="48" t="s">
        <v>30</v>
      </c>
      <c r="E89" s="42">
        <f>ROUND(C26/2,1)</f>
        <v>3.1</v>
      </c>
      <c r="F89" s="42">
        <v>76</v>
      </c>
      <c r="G89" s="42">
        <v>72</v>
      </c>
      <c r="H89" s="42">
        <f t="shared" si="15"/>
        <v>73</v>
      </c>
      <c r="I89" s="42">
        <f t="shared" si="16"/>
        <v>-1</v>
      </c>
      <c r="J89" s="50">
        <f t="shared" si="19"/>
        <v>3.1</v>
      </c>
      <c r="K89" s="15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10"/>
      <c r="B90" s="31" t="s">
        <v>38</v>
      </c>
      <c r="C90" s="32">
        <v>43821</v>
      </c>
      <c r="D90" s="33" t="s">
        <v>24</v>
      </c>
      <c r="E90" s="35">
        <f aca="true" t="shared" si="21" ref="E90:E98">J75</f>
        <v>3.4</v>
      </c>
      <c r="F90" s="35">
        <v>73</v>
      </c>
      <c r="G90" s="35">
        <v>71</v>
      </c>
      <c r="H90" s="35">
        <f t="shared" si="15"/>
        <v>70</v>
      </c>
      <c r="I90" s="35">
        <f t="shared" si="16"/>
        <v>1</v>
      </c>
      <c r="J90" s="36">
        <f t="shared" si="19"/>
        <v>3.1999999999999997</v>
      </c>
      <c r="K90" s="1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10"/>
      <c r="B91" s="37" t="s">
        <v>39</v>
      </c>
      <c r="C91" s="38">
        <v>43821</v>
      </c>
      <c r="D91" s="30" t="s">
        <v>24</v>
      </c>
      <c r="E91" s="40">
        <f t="shared" si="21"/>
        <v>2.1</v>
      </c>
      <c r="F91" s="40">
        <v>70</v>
      </c>
      <c r="G91" s="40">
        <v>71</v>
      </c>
      <c r="H91" s="40">
        <f t="shared" si="15"/>
        <v>68</v>
      </c>
      <c r="I91" s="40">
        <f t="shared" si="16"/>
        <v>3</v>
      </c>
      <c r="J91" s="41">
        <f t="shared" si="19"/>
        <v>1.5</v>
      </c>
      <c r="K91" s="1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10"/>
      <c r="B92" s="37" t="s">
        <v>40</v>
      </c>
      <c r="C92" s="38">
        <v>43821</v>
      </c>
      <c r="D92" s="30" t="s">
        <v>24</v>
      </c>
      <c r="E92" s="40">
        <f t="shared" si="21"/>
        <v>2</v>
      </c>
      <c r="F92" s="40">
        <v>67</v>
      </c>
      <c r="G92" s="40">
        <v>71</v>
      </c>
      <c r="H92" s="40">
        <f t="shared" si="15"/>
        <v>65</v>
      </c>
      <c r="I92" s="40">
        <f t="shared" si="16"/>
        <v>6</v>
      </c>
      <c r="J92" s="41">
        <f t="shared" si="19"/>
        <v>0.7999999999999998</v>
      </c>
      <c r="K92" s="1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10"/>
      <c r="B93" s="37" t="s">
        <v>41</v>
      </c>
      <c r="C93" s="38">
        <v>43821</v>
      </c>
      <c r="D93" s="30" t="s">
        <v>24</v>
      </c>
      <c r="E93" s="40">
        <f t="shared" si="21"/>
        <v>2.3000000000000003</v>
      </c>
      <c r="F93" s="40">
        <v>72</v>
      </c>
      <c r="G93" s="40">
        <v>71</v>
      </c>
      <c r="H93" s="40">
        <f t="shared" si="15"/>
        <v>70</v>
      </c>
      <c r="I93" s="40">
        <f t="shared" si="16"/>
        <v>1</v>
      </c>
      <c r="J93" s="41">
        <f t="shared" si="19"/>
        <v>2.1</v>
      </c>
      <c r="K93" s="1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10"/>
      <c r="B94" s="37" t="s">
        <v>42</v>
      </c>
      <c r="C94" s="38">
        <v>43821</v>
      </c>
      <c r="D94" s="30" t="s">
        <v>24</v>
      </c>
      <c r="E94" s="40">
        <f t="shared" si="21"/>
        <v>7.6000000000000005</v>
      </c>
      <c r="F94" s="40">
        <v>74</v>
      </c>
      <c r="G94" s="40">
        <v>71</v>
      </c>
      <c r="H94" s="40">
        <f t="shared" si="15"/>
        <v>66</v>
      </c>
      <c r="I94" s="40">
        <f t="shared" si="16"/>
        <v>5</v>
      </c>
      <c r="J94" s="41">
        <f t="shared" si="19"/>
        <v>6.6000000000000005</v>
      </c>
      <c r="K94" s="15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10"/>
      <c r="B95" s="37" t="s">
        <v>43</v>
      </c>
      <c r="C95" s="38">
        <v>43821</v>
      </c>
      <c r="D95" s="30" t="s">
        <v>24</v>
      </c>
      <c r="E95" s="40">
        <f t="shared" si="21"/>
        <v>5.199999999999999</v>
      </c>
      <c r="F95" s="40">
        <v>78</v>
      </c>
      <c r="G95" s="40">
        <v>71</v>
      </c>
      <c r="H95" s="40">
        <f t="shared" si="15"/>
        <v>73</v>
      </c>
      <c r="I95" s="40">
        <f t="shared" si="16"/>
        <v>-2</v>
      </c>
      <c r="J95" s="41">
        <f t="shared" si="19"/>
        <v>5.199999999999999</v>
      </c>
      <c r="K95" s="15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10"/>
      <c r="B96" s="37" t="s">
        <v>52</v>
      </c>
      <c r="C96" s="38">
        <v>43821</v>
      </c>
      <c r="D96" s="30" t="s">
        <v>24</v>
      </c>
      <c r="E96" s="40">
        <f t="shared" si="21"/>
        <v>6.799999999999999</v>
      </c>
      <c r="F96" s="40">
        <v>86</v>
      </c>
      <c r="G96" s="40">
        <v>71</v>
      </c>
      <c r="H96" s="40">
        <f t="shared" si="15"/>
        <v>79</v>
      </c>
      <c r="I96" s="40">
        <f t="shared" si="16"/>
        <v>-8</v>
      </c>
      <c r="J96" s="41">
        <f t="shared" si="19"/>
        <v>6.899999999999999</v>
      </c>
      <c r="K96" s="15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10"/>
      <c r="B97" s="37" t="s">
        <v>45</v>
      </c>
      <c r="C97" s="38">
        <v>43821</v>
      </c>
      <c r="D97" s="30" t="s">
        <v>24</v>
      </c>
      <c r="E97" s="40">
        <f t="shared" si="21"/>
        <v>8</v>
      </c>
      <c r="F97" s="40">
        <v>88</v>
      </c>
      <c r="G97" s="40">
        <v>71</v>
      </c>
      <c r="H97" s="40">
        <f t="shared" si="15"/>
        <v>80</v>
      </c>
      <c r="I97" s="40">
        <f t="shared" si="16"/>
        <v>-9</v>
      </c>
      <c r="J97" s="41">
        <f t="shared" si="19"/>
        <v>8.1</v>
      </c>
      <c r="K97" s="15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10"/>
      <c r="B98" s="37" t="s">
        <v>54</v>
      </c>
      <c r="C98" s="38">
        <v>43821</v>
      </c>
      <c r="D98" s="30" t="s">
        <v>24</v>
      </c>
      <c r="E98" s="40">
        <f t="shared" si="21"/>
        <v>5.6</v>
      </c>
      <c r="F98" s="40">
        <v>82</v>
      </c>
      <c r="G98" s="40">
        <v>71</v>
      </c>
      <c r="H98" s="40">
        <f t="shared" si="15"/>
        <v>76</v>
      </c>
      <c r="I98" s="40">
        <f t="shared" si="16"/>
        <v>-5</v>
      </c>
      <c r="J98" s="41">
        <f t="shared" si="19"/>
        <v>5.699999999999999</v>
      </c>
      <c r="K98" s="15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10"/>
      <c r="B99" s="37" t="s">
        <v>63</v>
      </c>
      <c r="C99" s="38">
        <v>43821</v>
      </c>
      <c r="D99" s="30" t="s">
        <v>24</v>
      </c>
      <c r="E99" s="40">
        <f>J86</f>
        <v>7.6</v>
      </c>
      <c r="F99" s="40">
        <v>86</v>
      </c>
      <c r="G99" s="40">
        <v>71</v>
      </c>
      <c r="H99" s="40">
        <f t="shared" si="15"/>
        <v>78</v>
      </c>
      <c r="I99" s="40">
        <f t="shared" si="16"/>
        <v>-7</v>
      </c>
      <c r="J99" s="41">
        <f t="shared" si="19"/>
        <v>7.699999999999999</v>
      </c>
      <c r="K99" s="15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10"/>
      <c r="B100" s="37" t="s">
        <v>62</v>
      </c>
      <c r="C100" s="38">
        <v>43821</v>
      </c>
      <c r="D100" s="30" t="s">
        <v>24</v>
      </c>
      <c r="E100" s="40">
        <f>J87</f>
        <v>9.2</v>
      </c>
      <c r="F100" s="40">
        <v>85</v>
      </c>
      <c r="G100" s="40">
        <v>71</v>
      </c>
      <c r="H100" s="40">
        <f t="shared" si="15"/>
        <v>76</v>
      </c>
      <c r="I100" s="40">
        <f t="shared" si="16"/>
        <v>-5</v>
      </c>
      <c r="J100" s="41">
        <f t="shared" si="19"/>
        <v>9.299999999999999</v>
      </c>
      <c r="K100" s="1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10"/>
      <c r="B101" s="37" t="s">
        <v>60</v>
      </c>
      <c r="C101" s="38">
        <v>43821</v>
      </c>
      <c r="D101" s="30" t="s">
        <v>24</v>
      </c>
      <c r="E101" s="40">
        <f>J88</f>
        <v>6</v>
      </c>
      <c r="F101" s="40">
        <v>79</v>
      </c>
      <c r="G101" s="40">
        <v>71</v>
      </c>
      <c r="H101" s="40">
        <f t="shared" si="15"/>
        <v>73</v>
      </c>
      <c r="I101" s="40">
        <f t="shared" si="16"/>
        <v>-2</v>
      </c>
      <c r="J101" s="41">
        <f t="shared" si="19"/>
        <v>6</v>
      </c>
      <c r="K101" s="15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10"/>
      <c r="B102" s="37" t="s">
        <v>47</v>
      </c>
      <c r="C102" s="38">
        <v>43821</v>
      </c>
      <c r="D102" s="30" t="s">
        <v>24</v>
      </c>
      <c r="E102" s="40">
        <f>J64</f>
        <v>3.3</v>
      </c>
      <c r="F102" s="40">
        <v>69</v>
      </c>
      <c r="G102" s="40">
        <v>71</v>
      </c>
      <c r="H102" s="40">
        <f t="shared" si="15"/>
        <v>66</v>
      </c>
      <c r="I102" s="40">
        <f t="shared" si="16"/>
        <v>5</v>
      </c>
      <c r="J102" s="41">
        <f t="shared" si="19"/>
        <v>2.3</v>
      </c>
      <c r="K102" s="15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10"/>
      <c r="B103" s="37" t="s">
        <v>49</v>
      </c>
      <c r="C103" s="38">
        <v>43821</v>
      </c>
      <c r="D103" s="30" t="s">
        <v>24</v>
      </c>
      <c r="E103" s="40">
        <f>J65</f>
        <v>6.299999999999999</v>
      </c>
      <c r="F103" s="40">
        <v>91</v>
      </c>
      <c r="G103" s="40">
        <v>71</v>
      </c>
      <c r="H103" s="40">
        <f t="shared" si="15"/>
        <v>85</v>
      </c>
      <c r="I103" s="40">
        <f t="shared" si="16"/>
        <v>-14</v>
      </c>
      <c r="J103" s="41">
        <f t="shared" si="19"/>
        <v>6.399999999999999</v>
      </c>
      <c r="K103" s="15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10"/>
      <c r="B104" s="37" t="s">
        <v>50</v>
      </c>
      <c r="C104" s="38">
        <v>43821</v>
      </c>
      <c r="D104" s="30" t="s">
        <v>24</v>
      </c>
      <c r="E104" s="40">
        <f>J66</f>
        <v>8.6</v>
      </c>
      <c r="F104" s="40">
        <v>88</v>
      </c>
      <c r="G104" s="40">
        <v>71</v>
      </c>
      <c r="H104" s="40">
        <f t="shared" si="15"/>
        <v>79</v>
      </c>
      <c r="I104" s="40">
        <f t="shared" si="16"/>
        <v>-8</v>
      </c>
      <c r="J104" s="41">
        <f t="shared" si="19"/>
        <v>8.7</v>
      </c>
      <c r="K104" s="15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10"/>
      <c r="B105" s="37" t="s">
        <v>51</v>
      </c>
      <c r="C105" s="38">
        <v>43821</v>
      </c>
      <c r="D105" s="30" t="s">
        <v>24</v>
      </c>
      <c r="E105" s="40">
        <f>J67</f>
        <v>10.799999999999999</v>
      </c>
      <c r="F105" s="40">
        <v>87</v>
      </c>
      <c r="G105" s="40">
        <v>71</v>
      </c>
      <c r="H105" s="40">
        <f t="shared" si="15"/>
        <v>76</v>
      </c>
      <c r="I105" s="40">
        <f t="shared" si="16"/>
        <v>-5</v>
      </c>
      <c r="J105" s="41">
        <f t="shared" si="19"/>
        <v>10.899999999999999</v>
      </c>
      <c r="K105" s="15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10"/>
      <c r="B106" s="37" t="s">
        <v>64</v>
      </c>
      <c r="C106" s="38">
        <v>43821</v>
      </c>
      <c r="D106" s="30" t="s">
        <v>24</v>
      </c>
      <c r="E106" s="40">
        <f>18</f>
        <v>18</v>
      </c>
      <c r="F106" s="40">
        <v>112</v>
      </c>
      <c r="G106" s="40">
        <v>71</v>
      </c>
      <c r="H106" s="40">
        <f t="shared" si="15"/>
        <v>94</v>
      </c>
      <c r="I106" s="40">
        <f t="shared" si="16"/>
        <v>-23</v>
      </c>
      <c r="J106" s="41">
        <v>18</v>
      </c>
      <c r="K106" s="15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10"/>
      <c r="B107" s="37" t="s">
        <v>135</v>
      </c>
      <c r="C107" s="38">
        <v>43821</v>
      </c>
      <c r="D107" s="30" t="s">
        <v>24</v>
      </c>
      <c r="E107" s="40">
        <f>ROUND(C30/2,1)</f>
        <v>5.4</v>
      </c>
      <c r="F107" s="40">
        <v>79</v>
      </c>
      <c r="G107" s="40">
        <v>71</v>
      </c>
      <c r="H107" s="40">
        <f t="shared" si="15"/>
        <v>74</v>
      </c>
      <c r="I107" s="40">
        <f t="shared" si="16"/>
        <v>-3</v>
      </c>
      <c r="J107" s="41">
        <f aca="true" t="shared" si="22" ref="J107:J138">IF(I107&gt;0,E107-I107*0.2,IF(I107&lt;-3,E107+0.1,E107))</f>
        <v>5.4</v>
      </c>
      <c r="K107" s="15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10"/>
      <c r="B108" s="46" t="str">
        <f>B31</f>
        <v>Napoleonová Kristýna</v>
      </c>
      <c r="C108" s="47">
        <v>43821</v>
      </c>
      <c r="D108" s="48" t="s">
        <v>24</v>
      </c>
      <c r="E108" s="42">
        <f>ROUND(C31/2,1)</f>
        <v>-0.4</v>
      </c>
      <c r="F108" s="42">
        <v>72</v>
      </c>
      <c r="G108" s="42">
        <v>71</v>
      </c>
      <c r="H108" s="42">
        <f t="shared" si="15"/>
        <v>72</v>
      </c>
      <c r="I108" s="42">
        <f t="shared" si="16"/>
        <v>-1</v>
      </c>
      <c r="J108" s="50">
        <f t="shared" si="22"/>
        <v>-0.4</v>
      </c>
      <c r="K108" s="15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10"/>
      <c r="B109" s="31" t="s">
        <v>38</v>
      </c>
      <c r="C109" s="32">
        <v>43828</v>
      </c>
      <c r="D109" s="33" t="s">
        <v>23</v>
      </c>
      <c r="E109" s="34">
        <f aca="true" t="shared" si="23" ref="E109:E114">J90</f>
        <v>3.1999999999999997</v>
      </c>
      <c r="F109" s="35">
        <v>86</v>
      </c>
      <c r="G109" s="35">
        <v>72</v>
      </c>
      <c r="H109" s="34">
        <f t="shared" si="15"/>
        <v>83</v>
      </c>
      <c r="I109" s="34">
        <f t="shared" si="16"/>
        <v>-11</v>
      </c>
      <c r="J109" s="36">
        <f t="shared" si="22"/>
        <v>3.3</v>
      </c>
      <c r="K109" s="15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10"/>
      <c r="B110" s="37" t="s">
        <v>39</v>
      </c>
      <c r="C110" s="38">
        <v>43828</v>
      </c>
      <c r="D110" s="30" t="s">
        <v>23</v>
      </c>
      <c r="E110" s="40">
        <f t="shared" si="23"/>
        <v>1.5</v>
      </c>
      <c r="F110" s="40">
        <v>74</v>
      </c>
      <c r="G110" s="40">
        <v>72</v>
      </c>
      <c r="H110" s="40">
        <f aca="true" t="shared" si="24" ref="H110:H173">F110-ROUND(E110,0)</f>
        <v>72</v>
      </c>
      <c r="I110" s="40">
        <f aca="true" t="shared" si="25" ref="I110:I173">G110-H110</f>
        <v>0</v>
      </c>
      <c r="J110" s="41">
        <f t="shared" si="22"/>
        <v>1.5</v>
      </c>
      <c r="K110" s="15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10"/>
      <c r="B111" s="37" t="s">
        <v>40</v>
      </c>
      <c r="C111" s="38">
        <v>43828</v>
      </c>
      <c r="D111" s="30" t="s">
        <v>23</v>
      </c>
      <c r="E111" s="40">
        <f t="shared" si="23"/>
        <v>0.7999999999999998</v>
      </c>
      <c r="F111" s="40">
        <v>75</v>
      </c>
      <c r="G111" s="40">
        <v>72</v>
      </c>
      <c r="H111" s="40">
        <f t="shared" si="24"/>
        <v>74</v>
      </c>
      <c r="I111" s="40">
        <f t="shared" si="25"/>
        <v>-2</v>
      </c>
      <c r="J111" s="41">
        <f t="shared" si="22"/>
        <v>0.7999999999999998</v>
      </c>
      <c r="K111" s="15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10"/>
      <c r="B112" s="37" t="s">
        <v>41</v>
      </c>
      <c r="C112" s="38">
        <v>43828</v>
      </c>
      <c r="D112" s="30" t="s">
        <v>23</v>
      </c>
      <c r="E112" s="40">
        <f t="shared" si="23"/>
        <v>2.1</v>
      </c>
      <c r="F112" s="40">
        <v>77</v>
      </c>
      <c r="G112" s="40">
        <v>72</v>
      </c>
      <c r="H112" s="40">
        <f t="shared" si="24"/>
        <v>75</v>
      </c>
      <c r="I112" s="40">
        <f t="shared" si="25"/>
        <v>-3</v>
      </c>
      <c r="J112" s="41">
        <f t="shared" si="22"/>
        <v>2.1</v>
      </c>
      <c r="K112" s="1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10"/>
      <c r="B113" s="37" t="s">
        <v>42</v>
      </c>
      <c r="C113" s="38">
        <v>43828</v>
      </c>
      <c r="D113" s="30" t="s">
        <v>23</v>
      </c>
      <c r="E113" s="40">
        <f t="shared" si="23"/>
        <v>6.6000000000000005</v>
      </c>
      <c r="F113" s="40">
        <v>76</v>
      </c>
      <c r="G113" s="40">
        <v>72</v>
      </c>
      <c r="H113" s="40">
        <f t="shared" si="24"/>
        <v>69</v>
      </c>
      <c r="I113" s="40">
        <f t="shared" si="25"/>
        <v>3</v>
      </c>
      <c r="J113" s="41">
        <f t="shared" si="22"/>
        <v>6</v>
      </c>
      <c r="K113" s="15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10"/>
      <c r="B114" s="37" t="s">
        <v>43</v>
      </c>
      <c r="C114" s="38">
        <v>43828</v>
      </c>
      <c r="D114" s="30" t="s">
        <v>23</v>
      </c>
      <c r="E114" s="40">
        <f t="shared" si="23"/>
        <v>5.199999999999999</v>
      </c>
      <c r="F114" s="40">
        <v>74</v>
      </c>
      <c r="G114" s="40">
        <v>72</v>
      </c>
      <c r="H114" s="40">
        <f t="shared" si="24"/>
        <v>69</v>
      </c>
      <c r="I114" s="40">
        <f t="shared" si="25"/>
        <v>3</v>
      </c>
      <c r="J114" s="41">
        <f t="shared" si="22"/>
        <v>4.6</v>
      </c>
      <c r="K114" s="15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10"/>
      <c r="B115" s="37" t="s">
        <v>54</v>
      </c>
      <c r="C115" s="38">
        <v>43828</v>
      </c>
      <c r="D115" s="30" t="s">
        <v>23</v>
      </c>
      <c r="E115" s="40">
        <f>J98</f>
        <v>5.699999999999999</v>
      </c>
      <c r="F115" s="40">
        <v>84</v>
      </c>
      <c r="G115" s="40">
        <v>72</v>
      </c>
      <c r="H115" s="40">
        <f t="shared" si="24"/>
        <v>78</v>
      </c>
      <c r="I115" s="40">
        <f t="shared" si="25"/>
        <v>-6</v>
      </c>
      <c r="J115" s="41">
        <f t="shared" si="22"/>
        <v>5.799999999999999</v>
      </c>
      <c r="K115" s="15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10"/>
      <c r="B116" s="37" t="s">
        <v>47</v>
      </c>
      <c r="C116" s="38">
        <v>43828</v>
      </c>
      <c r="D116" s="30" t="s">
        <v>23</v>
      </c>
      <c r="E116" s="40">
        <f>J102</f>
        <v>2.3</v>
      </c>
      <c r="F116" s="40">
        <v>77</v>
      </c>
      <c r="G116" s="40">
        <v>72</v>
      </c>
      <c r="H116" s="40">
        <f t="shared" si="24"/>
        <v>75</v>
      </c>
      <c r="I116" s="40">
        <f t="shared" si="25"/>
        <v>-3</v>
      </c>
      <c r="J116" s="41">
        <f t="shared" si="22"/>
        <v>2.3</v>
      </c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10"/>
      <c r="B117" s="37" t="s">
        <v>49</v>
      </c>
      <c r="C117" s="38">
        <v>43828</v>
      </c>
      <c r="D117" s="30" t="s">
        <v>23</v>
      </c>
      <c r="E117" s="40">
        <f>J103</f>
        <v>6.399999999999999</v>
      </c>
      <c r="F117" s="40">
        <v>90</v>
      </c>
      <c r="G117" s="40">
        <v>72</v>
      </c>
      <c r="H117" s="40">
        <f t="shared" si="24"/>
        <v>84</v>
      </c>
      <c r="I117" s="40">
        <f t="shared" si="25"/>
        <v>-12</v>
      </c>
      <c r="J117" s="41">
        <f t="shared" si="22"/>
        <v>6.499999999999998</v>
      </c>
      <c r="K117" s="15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10"/>
      <c r="B118" s="37" t="s">
        <v>50</v>
      </c>
      <c r="C118" s="38">
        <v>43828</v>
      </c>
      <c r="D118" s="30" t="s">
        <v>23</v>
      </c>
      <c r="E118" s="40">
        <f>J104</f>
        <v>8.7</v>
      </c>
      <c r="F118" s="40">
        <v>97</v>
      </c>
      <c r="G118" s="40">
        <v>72</v>
      </c>
      <c r="H118" s="40">
        <f t="shared" si="24"/>
        <v>88</v>
      </c>
      <c r="I118" s="40">
        <f t="shared" si="25"/>
        <v>-16</v>
      </c>
      <c r="J118" s="41">
        <f t="shared" si="22"/>
        <v>8.799999999999999</v>
      </c>
      <c r="K118" s="15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10"/>
      <c r="B119" s="37" t="s">
        <v>51</v>
      </c>
      <c r="C119" s="38">
        <v>43828</v>
      </c>
      <c r="D119" s="30" t="s">
        <v>23</v>
      </c>
      <c r="E119" s="40">
        <f>J105</f>
        <v>10.899999999999999</v>
      </c>
      <c r="F119" s="40">
        <v>97</v>
      </c>
      <c r="G119" s="40">
        <v>72</v>
      </c>
      <c r="H119" s="40">
        <f t="shared" si="24"/>
        <v>86</v>
      </c>
      <c r="I119" s="40">
        <f t="shared" si="25"/>
        <v>-14</v>
      </c>
      <c r="J119" s="41">
        <f t="shared" si="22"/>
        <v>10.999999999999998</v>
      </c>
      <c r="K119" s="15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10"/>
      <c r="B120" s="37" t="s">
        <v>59</v>
      </c>
      <c r="C120" s="38">
        <v>43828</v>
      </c>
      <c r="D120" s="30" t="s">
        <v>23</v>
      </c>
      <c r="E120" s="40">
        <f>J85</f>
        <v>3.2</v>
      </c>
      <c r="F120" s="40">
        <v>84</v>
      </c>
      <c r="G120" s="40">
        <v>72</v>
      </c>
      <c r="H120" s="40">
        <f t="shared" si="24"/>
        <v>81</v>
      </c>
      <c r="I120" s="40">
        <f t="shared" si="25"/>
        <v>-9</v>
      </c>
      <c r="J120" s="41">
        <f t="shared" si="22"/>
        <v>3.3000000000000003</v>
      </c>
      <c r="K120" s="15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10"/>
      <c r="B121" s="37" t="str">
        <f>B32</f>
        <v>Blecha Petr</v>
      </c>
      <c r="C121" s="38">
        <v>43828</v>
      </c>
      <c r="D121" s="30" t="s">
        <v>23</v>
      </c>
      <c r="E121" s="40">
        <f>ROUND(C32/2,1)</f>
        <v>5.4</v>
      </c>
      <c r="F121" s="40">
        <v>83</v>
      </c>
      <c r="G121" s="40">
        <v>72</v>
      </c>
      <c r="H121" s="40">
        <f t="shared" si="24"/>
        <v>78</v>
      </c>
      <c r="I121" s="40">
        <f t="shared" si="25"/>
        <v>-6</v>
      </c>
      <c r="J121" s="41">
        <f t="shared" si="22"/>
        <v>5.5</v>
      </c>
      <c r="K121" s="1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10"/>
      <c r="B122" s="46" t="str">
        <f>B33</f>
        <v>Hampl Karel</v>
      </c>
      <c r="C122" s="47">
        <v>43828</v>
      </c>
      <c r="D122" s="48" t="s">
        <v>23</v>
      </c>
      <c r="E122" s="42">
        <f>ROUND(C33/2,1)</f>
        <v>12.2</v>
      </c>
      <c r="F122" s="42">
        <v>109</v>
      </c>
      <c r="G122" s="42">
        <v>72</v>
      </c>
      <c r="H122" s="42">
        <f t="shared" si="24"/>
        <v>97</v>
      </c>
      <c r="I122" s="42">
        <f t="shared" si="25"/>
        <v>-25</v>
      </c>
      <c r="J122" s="50">
        <f t="shared" si="22"/>
        <v>12.299999999999999</v>
      </c>
      <c r="K122" s="15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10"/>
      <c r="B123" s="31" t="s">
        <v>38</v>
      </c>
      <c r="C123" s="32">
        <v>43835</v>
      </c>
      <c r="D123" s="33" t="s">
        <v>31</v>
      </c>
      <c r="E123" s="34">
        <f aca="true" t="shared" si="26" ref="E123:E133">J109</f>
        <v>3.3</v>
      </c>
      <c r="F123" s="35">
        <v>79</v>
      </c>
      <c r="G123" s="35">
        <v>72</v>
      </c>
      <c r="H123" s="34">
        <f t="shared" si="24"/>
        <v>76</v>
      </c>
      <c r="I123" s="34">
        <f t="shared" si="25"/>
        <v>-4</v>
      </c>
      <c r="J123" s="36">
        <f t="shared" si="22"/>
        <v>3.4</v>
      </c>
      <c r="K123" s="15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10"/>
      <c r="B124" s="37" t="s">
        <v>39</v>
      </c>
      <c r="C124" s="38">
        <v>43835</v>
      </c>
      <c r="D124" s="30" t="s">
        <v>31</v>
      </c>
      <c r="E124" s="40">
        <f t="shared" si="26"/>
        <v>1.5</v>
      </c>
      <c r="F124" s="40">
        <v>72</v>
      </c>
      <c r="G124" s="40">
        <v>72</v>
      </c>
      <c r="H124" s="40">
        <f t="shared" si="24"/>
        <v>70</v>
      </c>
      <c r="I124" s="40">
        <f t="shared" si="25"/>
        <v>2</v>
      </c>
      <c r="J124" s="41">
        <f t="shared" si="22"/>
        <v>1.1</v>
      </c>
      <c r="K124" s="15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10"/>
      <c r="B125" s="37" t="s">
        <v>40</v>
      </c>
      <c r="C125" s="38">
        <v>43835</v>
      </c>
      <c r="D125" s="30" t="s">
        <v>31</v>
      </c>
      <c r="E125" s="40">
        <f t="shared" si="26"/>
        <v>0.7999999999999998</v>
      </c>
      <c r="F125" s="40">
        <v>79</v>
      </c>
      <c r="G125" s="40">
        <v>72</v>
      </c>
      <c r="H125" s="40">
        <f t="shared" si="24"/>
        <v>78</v>
      </c>
      <c r="I125" s="40">
        <f t="shared" si="25"/>
        <v>-6</v>
      </c>
      <c r="J125" s="41">
        <f t="shared" si="22"/>
        <v>0.8999999999999998</v>
      </c>
      <c r="K125" s="15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10"/>
      <c r="B126" s="37" t="s">
        <v>41</v>
      </c>
      <c r="C126" s="38">
        <v>43835</v>
      </c>
      <c r="D126" s="30" t="s">
        <v>31</v>
      </c>
      <c r="E126" s="40">
        <f t="shared" si="26"/>
        <v>2.1</v>
      </c>
      <c r="F126" s="40">
        <v>77</v>
      </c>
      <c r="G126" s="40">
        <v>72</v>
      </c>
      <c r="H126" s="40">
        <f t="shared" si="24"/>
        <v>75</v>
      </c>
      <c r="I126" s="40">
        <f t="shared" si="25"/>
        <v>-3</v>
      </c>
      <c r="J126" s="41">
        <f t="shared" si="22"/>
        <v>2.1</v>
      </c>
      <c r="K126" s="15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10"/>
      <c r="B127" s="37" t="s">
        <v>42</v>
      </c>
      <c r="C127" s="38">
        <v>43835</v>
      </c>
      <c r="D127" s="30" t="s">
        <v>31</v>
      </c>
      <c r="E127" s="40">
        <f t="shared" si="26"/>
        <v>6</v>
      </c>
      <c r="F127" s="40">
        <v>103</v>
      </c>
      <c r="G127" s="40">
        <v>72</v>
      </c>
      <c r="H127" s="40">
        <f t="shared" si="24"/>
        <v>97</v>
      </c>
      <c r="I127" s="40">
        <f t="shared" si="25"/>
        <v>-25</v>
      </c>
      <c r="J127" s="41">
        <f t="shared" si="22"/>
        <v>6.1</v>
      </c>
      <c r="K127" s="15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10"/>
      <c r="B128" s="37" t="s">
        <v>43</v>
      </c>
      <c r="C128" s="38">
        <v>43835</v>
      </c>
      <c r="D128" s="30" t="s">
        <v>31</v>
      </c>
      <c r="E128" s="40">
        <f t="shared" si="26"/>
        <v>4.6</v>
      </c>
      <c r="F128" s="40">
        <v>72</v>
      </c>
      <c r="G128" s="40">
        <v>72</v>
      </c>
      <c r="H128" s="40">
        <f t="shared" si="24"/>
        <v>67</v>
      </c>
      <c r="I128" s="40">
        <f t="shared" si="25"/>
        <v>5</v>
      </c>
      <c r="J128" s="41">
        <f t="shared" si="22"/>
        <v>3.5999999999999996</v>
      </c>
      <c r="K128" s="15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10"/>
      <c r="B129" s="37" t="s">
        <v>54</v>
      </c>
      <c r="C129" s="38">
        <v>43835</v>
      </c>
      <c r="D129" s="30" t="s">
        <v>31</v>
      </c>
      <c r="E129" s="40">
        <f t="shared" si="26"/>
        <v>5.799999999999999</v>
      </c>
      <c r="F129" s="40">
        <v>90</v>
      </c>
      <c r="G129" s="40">
        <v>72</v>
      </c>
      <c r="H129" s="40">
        <f t="shared" si="24"/>
        <v>84</v>
      </c>
      <c r="I129" s="40">
        <f t="shared" si="25"/>
        <v>-12</v>
      </c>
      <c r="J129" s="41">
        <f t="shared" si="22"/>
        <v>5.899999999999999</v>
      </c>
      <c r="K129" s="1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10"/>
      <c r="B130" s="37" t="s">
        <v>47</v>
      </c>
      <c r="C130" s="38">
        <v>43835</v>
      </c>
      <c r="D130" s="30" t="s">
        <v>31</v>
      </c>
      <c r="E130" s="40">
        <f t="shared" si="26"/>
        <v>2.3</v>
      </c>
      <c r="F130" s="40">
        <v>76</v>
      </c>
      <c r="G130" s="40">
        <v>72</v>
      </c>
      <c r="H130" s="40">
        <f t="shared" si="24"/>
        <v>74</v>
      </c>
      <c r="I130" s="40">
        <f t="shared" si="25"/>
        <v>-2</v>
      </c>
      <c r="J130" s="41">
        <f t="shared" si="22"/>
        <v>2.3</v>
      </c>
      <c r="K130" s="15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10"/>
      <c r="B131" s="37" t="s">
        <v>49</v>
      </c>
      <c r="C131" s="38">
        <v>43835</v>
      </c>
      <c r="D131" s="30" t="s">
        <v>31</v>
      </c>
      <c r="E131" s="40">
        <f t="shared" si="26"/>
        <v>6.499999999999998</v>
      </c>
      <c r="F131" s="40">
        <v>81</v>
      </c>
      <c r="G131" s="40">
        <v>72</v>
      </c>
      <c r="H131" s="40">
        <f t="shared" si="24"/>
        <v>74</v>
      </c>
      <c r="I131" s="40">
        <f t="shared" si="25"/>
        <v>-2</v>
      </c>
      <c r="J131" s="41">
        <f t="shared" si="22"/>
        <v>6.499999999999998</v>
      </c>
      <c r="K131" s="1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10"/>
      <c r="B132" s="37" t="s">
        <v>50</v>
      </c>
      <c r="C132" s="38">
        <v>43835</v>
      </c>
      <c r="D132" s="30" t="s">
        <v>31</v>
      </c>
      <c r="E132" s="40">
        <f t="shared" si="26"/>
        <v>8.799999999999999</v>
      </c>
      <c r="F132" s="40">
        <v>85</v>
      </c>
      <c r="G132" s="40">
        <v>72</v>
      </c>
      <c r="H132" s="40">
        <f t="shared" si="24"/>
        <v>76</v>
      </c>
      <c r="I132" s="40">
        <f t="shared" si="25"/>
        <v>-4</v>
      </c>
      <c r="J132" s="41">
        <f t="shared" si="22"/>
        <v>8.899999999999999</v>
      </c>
      <c r="K132" s="1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10"/>
      <c r="B133" s="37" t="s">
        <v>51</v>
      </c>
      <c r="C133" s="38">
        <v>43835</v>
      </c>
      <c r="D133" s="30" t="s">
        <v>31</v>
      </c>
      <c r="E133" s="40">
        <f t="shared" si="26"/>
        <v>10.999999999999998</v>
      </c>
      <c r="F133" s="40">
        <v>103</v>
      </c>
      <c r="G133" s="40">
        <v>72</v>
      </c>
      <c r="H133" s="40">
        <f t="shared" si="24"/>
        <v>92</v>
      </c>
      <c r="I133" s="40">
        <f t="shared" si="25"/>
        <v>-20</v>
      </c>
      <c r="J133" s="41">
        <f t="shared" si="22"/>
        <v>11.099999999999998</v>
      </c>
      <c r="K133" s="1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10"/>
      <c r="B134" s="37" t="s">
        <v>69</v>
      </c>
      <c r="C134" s="38">
        <v>43835</v>
      </c>
      <c r="D134" s="30" t="s">
        <v>31</v>
      </c>
      <c r="E134" s="40">
        <f>J122</f>
        <v>12.299999999999999</v>
      </c>
      <c r="F134" s="40">
        <v>111</v>
      </c>
      <c r="G134" s="40">
        <v>72</v>
      </c>
      <c r="H134" s="40">
        <f t="shared" si="24"/>
        <v>99</v>
      </c>
      <c r="I134" s="40">
        <f t="shared" si="25"/>
        <v>-27</v>
      </c>
      <c r="J134" s="41">
        <f t="shared" si="22"/>
        <v>12.399999999999999</v>
      </c>
      <c r="K134" s="15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10"/>
      <c r="B135" s="37" t="s">
        <v>56</v>
      </c>
      <c r="C135" s="38">
        <v>43835</v>
      </c>
      <c r="D135" s="30" t="s">
        <v>31</v>
      </c>
      <c r="E135" s="40">
        <f>J72</f>
        <v>10.5</v>
      </c>
      <c r="F135" s="40">
        <v>95</v>
      </c>
      <c r="G135" s="40">
        <v>72</v>
      </c>
      <c r="H135" s="40">
        <f t="shared" si="24"/>
        <v>84</v>
      </c>
      <c r="I135" s="40">
        <f t="shared" si="25"/>
        <v>-12</v>
      </c>
      <c r="J135" s="41">
        <f t="shared" si="22"/>
        <v>10.6</v>
      </c>
      <c r="K135" s="1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10"/>
      <c r="B136" s="37" t="s">
        <v>45</v>
      </c>
      <c r="C136" s="38">
        <v>43835</v>
      </c>
      <c r="D136" s="30" t="s">
        <v>31</v>
      </c>
      <c r="E136" s="40">
        <f>J97</f>
        <v>8.1</v>
      </c>
      <c r="F136" s="40">
        <v>84</v>
      </c>
      <c r="G136" s="40">
        <v>72</v>
      </c>
      <c r="H136" s="40">
        <f t="shared" si="24"/>
        <v>76</v>
      </c>
      <c r="I136" s="40">
        <f t="shared" si="25"/>
        <v>-4</v>
      </c>
      <c r="J136" s="41">
        <f t="shared" si="22"/>
        <v>8.2</v>
      </c>
      <c r="K136" s="1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10"/>
      <c r="B137" s="37" t="s">
        <v>61</v>
      </c>
      <c r="C137" s="38">
        <v>43835</v>
      </c>
      <c r="D137" s="30" t="s">
        <v>31</v>
      </c>
      <c r="E137" s="40">
        <f>J89</f>
        <v>3.1</v>
      </c>
      <c r="F137" s="40">
        <v>81</v>
      </c>
      <c r="G137" s="40">
        <v>72</v>
      </c>
      <c r="H137" s="40">
        <f t="shared" si="24"/>
        <v>78</v>
      </c>
      <c r="I137" s="40">
        <f t="shared" si="25"/>
        <v>-6</v>
      </c>
      <c r="J137" s="41">
        <f t="shared" si="22"/>
        <v>3.2</v>
      </c>
      <c r="K137" s="1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10"/>
      <c r="B138" s="37" t="str">
        <f>B34</f>
        <v>Polesná Markéta</v>
      </c>
      <c r="C138" s="38">
        <v>43835</v>
      </c>
      <c r="D138" s="30" t="s">
        <v>31</v>
      </c>
      <c r="E138" s="40">
        <f>ROUND(C34/2,1)</f>
        <v>5.8</v>
      </c>
      <c r="F138" s="40">
        <v>87</v>
      </c>
      <c r="G138" s="40">
        <v>72</v>
      </c>
      <c r="H138" s="40">
        <f t="shared" si="24"/>
        <v>81</v>
      </c>
      <c r="I138" s="40">
        <f t="shared" si="25"/>
        <v>-9</v>
      </c>
      <c r="J138" s="41">
        <f t="shared" si="22"/>
        <v>5.8999999999999995</v>
      </c>
      <c r="K138" s="1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10"/>
      <c r="B139" s="37" t="s">
        <v>73</v>
      </c>
      <c r="C139" s="38">
        <v>43835</v>
      </c>
      <c r="D139" s="30" t="s">
        <v>31</v>
      </c>
      <c r="E139" s="40">
        <f>ROUND(C36/2,1)</f>
        <v>4.5</v>
      </c>
      <c r="F139" s="40">
        <v>90</v>
      </c>
      <c r="G139" s="40">
        <v>72</v>
      </c>
      <c r="H139" s="40">
        <f t="shared" si="24"/>
        <v>85</v>
      </c>
      <c r="I139" s="40">
        <f t="shared" si="25"/>
        <v>-13</v>
      </c>
      <c r="J139" s="41">
        <f aca="true" t="shared" si="27" ref="J139:J170">IF(I139&gt;0,E139-I139*0.2,IF(I139&lt;-3,E139+0.1,E139))</f>
        <v>4.6</v>
      </c>
      <c r="K139" s="1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10"/>
      <c r="B140" s="37" t="s">
        <v>52</v>
      </c>
      <c r="C140" s="38">
        <v>43835</v>
      </c>
      <c r="D140" s="30" t="s">
        <v>31</v>
      </c>
      <c r="E140" s="40">
        <f>J96</f>
        <v>6.899999999999999</v>
      </c>
      <c r="F140" s="40">
        <v>87</v>
      </c>
      <c r="G140" s="40">
        <v>72</v>
      </c>
      <c r="H140" s="40">
        <f t="shared" si="24"/>
        <v>80</v>
      </c>
      <c r="I140" s="40">
        <f t="shared" si="25"/>
        <v>-8</v>
      </c>
      <c r="J140" s="41">
        <f t="shared" si="27"/>
        <v>6.999999999999998</v>
      </c>
      <c r="K140" s="1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10"/>
      <c r="B141" s="46" t="str">
        <f>B35</f>
        <v>Skřivánková Zuzana</v>
      </c>
      <c r="C141" s="47">
        <v>43835</v>
      </c>
      <c r="D141" s="48" t="s">
        <v>31</v>
      </c>
      <c r="E141" s="49">
        <f>ROUND(C35/2,1)</f>
        <v>16</v>
      </c>
      <c r="F141" s="42">
        <v>106</v>
      </c>
      <c r="G141" s="42">
        <v>72</v>
      </c>
      <c r="H141" s="49">
        <f t="shared" si="24"/>
        <v>90</v>
      </c>
      <c r="I141" s="49">
        <f t="shared" si="25"/>
        <v>-18</v>
      </c>
      <c r="J141" s="50">
        <f t="shared" si="27"/>
        <v>16.1</v>
      </c>
      <c r="K141" s="1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10"/>
      <c r="B142" s="31" t="s">
        <v>39</v>
      </c>
      <c r="C142" s="32">
        <v>43842</v>
      </c>
      <c r="D142" s="33" t="s">
        <v>32</v>
      </c>
      <c r="E142" s="35">
        <f aca="true" t="shared" si="28" ref="E142:E147">J124</f>
        <v>1.1</v>
      </c>
      <c r="F142" s="35">
        <v>71</v>
      </c>
      <c r="G142" s="35">
        <v>72</v>
      </c>
      <c r="H142" s="35">
        <f t="shared" si="24"/>
        <v>70</v>
      </c>
      <c r="I142" s="35">
        <f t="shared" si="25"/>
        <v>2</v>
      </c>
      <c r="J142" s="36">
        <f t="shared" si="27"/>
        <v>0.7000000000000001</v>
      </c>
      <c r="K142" s="1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10"/>
      <c r="B143" s="37" t="s">
        <v>40</v>
      </c>
      <c r="C143" s="38">
        <v>43842</v>
      </c>
      <c r="D143" s="30" t="s">
        <v>32</v>
      </c>
      <c r="E143" s="40">
        <f t="shared" si="28"/>
        <v>0.8999999999999998</v>
      </c>
      <c r="F143" s="40">
        <v>77</v>
      </c>
      <c r="G143" s="40">
        <v>72</v>
      </c>
      <c r="H143" s="40">
        <f t="shared" si="24"/>
        <v>76</v>
      </c>
      <c r="I143" s="40">
        <f t="shared" si="25"/>
        <v>-4</v>
      </c>
      <c r="J143" s="41">
        <f t="shared" si="27"/>
        <v>0.9999999999999998</v>
      </c>
      <c r="K143" s="1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10"/>
      <c r="B144" s="37" t="s">
        <v>41</v>
      </c>
      <c r="C144" s="38">
        <v>43842</v>
      </c>
      <c r="D144" s="30" t="s">
        <v>32</v>
      </c>
      <c r="E144" s="40">
        <f t="shared" si="28"/>
        <v>2.1</v>
      </c>
      <c r="F144" s="40">
        <v>70</v>
      </c>
      <c r="G144" s="40">
        <v>72</v>
      </c>
      <c r="H144" s="40">
        <f t="shared" si="24"/>
        <v>68</v>
      </c>
      <c r="I144" s="40">
        <f t="shared" si="25"/>
        <v>4</v>
      </c>
      <c r="J144" s="41">
        <f t="shared" si="27"/>
        <v>1.3</v>
      </c>
      <c r="K144" s="1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10"/>
      <c r="B145" s="37" t="s">
        <v>42</v>
      </c>
      <c r="C145" s="38">
        <v>43842</v>
      </c>
      <c r="D145" s="30" t="s">
        <v>32</v>
      </c>
      <c r="E145" s="40">
        <f t="shared" si="28"/>
        <v>6.1</v>
      </c>
      <c r="F145" s="40">
        <v>81</v>
      </c>
      <c r="G145" s="40">
        <v>72</v>
      </c>
      <c r="H145" s="40">
        <f t="shared" si="24"/>
        <v>75</v>
      </c>
      <c r="I145" s="40">
        <f t="shared" si="25"/>
        <v>-3</v>
      </c>
      <c r="J145" s="41">
        <f t="shared" si="27"/>
        <v>6.1</v>
      </c>
      <c r="K145" s="1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10"/>
      <c r="B146" s="37" t="s">
        <v>43</v>
      </c>
      <c r="C146" s="38">
        <v>43842</v>
      </c>
      <c r="D146" s="30" t="s">
        <v>32</v>
      </c>
      <c r="E146" s="40">
        <f t="shared" si="28"/>
        <v>3.5999999999999996</v>
      </c>
      <c r="F146" s="40">
        <v>72</v>
      </c>
      <c r="G146" s="40">
        <v>72</v>
      </c>
      <c r="H146" s="40">
        <f t="shared" si="24"/>
        <v>68</v>
      </c>
      <c r="I146" s="40">
        <f t="shared" si="25"/>
        <v>4</v>
      </c>
      <c r="J146" s="41">
        <f t="shared" si="27"/>
        <v>2.8</v>
      </c>
      <c r="K146" s="1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10"/>
      <c r="B147" s="37" t="s">
        <v>54</v>
      </c>
      <c r="C147" s="38">
        <v>43842</v>
      </c>
      <c r="D147" s="30" t="s">
        <v>32</v>
      </c>
      <c r="E147" s="40">
        <f t="shared" si="28"/>
        <v>5.899999999999999</v>
      </c>
      <c r="F147" s="40">
        <v>89</v>
      </c>
      <c r="G147" s="40">
        <v>72</v>
      </c>
      <c r="H147" s="40">
        <f t="shared" si="24"/>
        <v>83</v>
      </c>
      <c r="I147" s="40">
        <f t="shared" si="25"/>
        <v>-11</v>
      </c>
      <c r="J147" s="41">
        <f t="shared" si="27"/>
        <v>5.999999999999998</v>
      </c>
      <c r="K147" s="1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10"/>
      <c r="B148" s="37" t="s">
        <v>49</v>
      </c>
      <c r="C148" s="38">
        <v>43842</v>
      </c>
      <c r="D148" s="30" t="s">
        <v>32</v>
      </c>
      <c r="E148" s="40">
        <f aca="true" t="shared" si="29" ref="E148:E153">J131</f>
        <v>6.499999999999998</v>
      </c>
      <c r="F148" s="40">
        <v>86</v>
      </c>
      <c r="G148" s="40">
        <v>72</v>
      </c>
      <c r="H148" s="40">
        <f t="shared" si="24"/>
        <v>79</v>
      </c>
      <c r="I148" s="40">
        <f t="shared" si="25"/>
        <v>-7</v>
      </c>
      <c r="J148" s="41">
        <f t="shared" si="27"/>
        <v>6.599999999999998</v>
      </c>
      <c r="K148" s="1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10"/>
      <c r="B149" s="37" t="s">
        <v>50</v>
      </c>
      <c r="C149" s="38">
        <v>43842</v>
      </c>
      <c r="D149" s="30" t="s">
        <v>32</v>
      </c>
      <c r="E149" s="40">
        <f t="shared" si="29"/>
        <v>8.899999999999999</v>
      </c>
      <c r="F149" s="40">
        <v>85</v>
      </c>
      <c r="G149" s="40">
        <v>72</v>
      </c>
      <c r="H149" s="40">
        <f t="shared" si="24"/>
        <v>76</v>
      </c>
      <c r="I149" s="40">
        <f t="shared" si="25"/>
        <v>-4</v>
      </c>
      <c r="J149" s="41">
        <f t="shared" si="27"/>
        <v>8.999999999999998</v>
      </c>
      <c r="K149" s="1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10"/>
      <c r="B150" s="37" t="s">
        <v>51</v>
      </c>
      <c r="C150" s="38">
        <v>43842</v>
      </c>
      <c r="D150" s="30" t="s">
        <v>32</v>
      </c>
      <c r="E150" s="40">
        <f t="shared" si="29"/>
        <v>11.099999999999998</v>
      </c>
      <c r="F150" s="40">
        <v>88</v>
      </c>
      <c r="G150" s="40">
        <v>72</v>
      </c>
      <c r="H150" s="40">
        <f t="shared" si="24"/>
        <v>77</v>
      </c>
      <c r="I150" s="40">
        <f t="shared" si="25"/>
        <v>-5</v>
      </c>
      <c r="J150" s="41">
        <f t="shared" si="27"/>
        <v>11.199999999999998</v>
      </c>
      <c r="K150" s="1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10"/>
      <c r="B151" s="37" t="s">
        <v>69</v>
      </c>
      <c r="C151" s="38">
        <v>43842</v>
      </c>
      <c r="D151" s="30" t="s">
        <v>32</v>
      </c>
      <c r="E151" s="40">
        <f t="shared" si="29"/>
        <v>12.399999999999999</v>
      </c>
      <c r="F151" s="40">
        <v>101</v>
      </c>
      <c r="G151" s="40">
        <v>72</v>
      </c>
      <c r="H151" s="40">
        <f t="shared" si="24"/>
        <v>89</v>
      </c>
      <c r="I151" s="40">
        <f t="shared" si="25"/>
        <v>-17</v>
      </c>
      <c r="J151" s="41">
        <f t="shared" si="27"/>
        <v>12.499999999999998</v>
      </c>
      <c r="K151" s="1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10"/>
      <c r="B152" s="37" t="s">
        <v>56</v>
      </c>
      <c r="C152" s="38">
        <v>43842</v>
      </c>
      <c r="D152" s="30" t="s">
        <v>32</v>
      </c>
      <c r="E152" s="40">
        <f t="shared" si="29"/>
        <v>10.6</v>
      </c>
      <c r="F152" s="40">
        <v>101</v>
      </c>
      <c r="G152" s="40">
        <v>72</v>
      </c>
      <c r="H152" s="40">
        <f t="shared" si="24"/>
        <v>90</v>
      </c>
      <c r="I152" s="40">
        <f t="shared" si="25"/>
        <v>-18</v>
      </c>
      <c r="J152" s="41">
        <f t="shared" si="27"/>
        <v>10.7</v>
      </c>
      <c r="K152" s="1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10"/>
      <c r="B153" s="37" t="s">
        <v>45</v>
      </c>
      <c r="C153" s="38">
        <v>43842</v>
      </c>
      <c r="D153" s="30" t="s">
        <v>32</v>
      </c>
      <c r="E153" s="40">
        <f t="shared" si="29"/>
        <v>8.2</v>
      </c>
      <c r="F153" s="40">
        <v>89</v>
      </c>
      <c r="G153" s="40">
        <v>72</v>
      </c>
      <c r="H153" s="40">
        <f t="shared" si="24"/>
        <v>81</v>
      </c>
      <c r="I153" s="40">
        <f t="shared" si="25"/>
        <v>-9</v>
      </c>
      <c r="J153" s="41">
        <f t="shared" si="27"/>
        <v>8.299999999999999</v>
      </c>
      <c r="K153" s="1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10"/>
      <c r="B154" s="37" t="s">
        <v>52</v>
      </c>
      <c r="C154" s="38">
        <v>43842</v>
      </c>
      <c r="D154" s="30" t="s">
        <v>32</v>
      </c>
      <c r="E154" s="40">
        <f>J140</f>
        <v>6.999999999999998</v>
      </c>
      <c r="F154" s="40">
        <v>83</v>
      </c>
      <c r="G154" s="40">
        <v>72</v>
      </c>
      <c r="H154" s="40">
        <f t="shared" si="24"/>
        <v>76</v>
      </c>
      <c r="I154" s="40">
        <f t="shared" si="25"/>
        <v>-4</v>
      </c>
      <c r="J154" s="41">
        <f t="shared" si="27"/>
        <v>7.099999999999998</v>
      </c>
      <c r="K154" s="1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10"/>
      <c r="B155" s="37" t="s">
        <v>59</v>
      </c>
      <c r="C155" s="38">
        <v>43842</v>
      </c>
      <c r="D155" s="30" t="s">
        <v>32</v>
      </c>
      <c r="E155" s="40">
        <f>J120</f>
        <v>3.3000000000000003</v>
      </c>
      <c r="F155" s="40">
        <v>85</v>
      </c>
      <c r="G155" s="40">
        <v>72</v>
      </c>
      <c r="H155" s="40">
        <f t="shared" si="24"/>
        <v>82</v>
      </c>
      <c r="I155" s="40">
        <f t="shared" si="25"/>
        <v>-10</v>
      </c>
      <c r="J155" s="41">
        <f t="shared" si="27"/>
        <v>3.4000000000000004</v>
      </c>
      <c r="K155" s="1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10"/>
      <c r="B156" s="46" t="s">
        <v>74</v>
      </c>
      <c r="C156" s="47">
        <v>43842</v>
      </c>
      <c r="D156" s="48" t="s">
        <v>32</v>
      </c>
      <c r="E156" s="49">
        <f>ROUND(C37/2,1)</f>
        <v>5</v>
      </c>
      <c r="F156" s="42">
        <v>90</v>
      </c>
      <c r="G156" s="42">
        <v>72</v>
      </c>
      <c r="H156" s="49">
        <f t="shared" si="24"/>
        <v>85</v>
      </c>
      <c r="I156" s="49">
        <f t="shared" si="25"/>
        <v>-13</v>
      </c>
      <c r="J156" s="50">
        <f t="shared" si="27"/>
        <v>5.1</v>
      </c>
      <c r="K156" s="1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10"/>
      <c r="B157" s="31" t="s">
        <v>38</v>
      </c>
      <c r="C157" s="32">
        <v>43849</v>
      </c>
      <c r="D157" s="33" t="s">
        <v>140</v>
      </c>
      <c r="E157" s="34">
        <f>J123</f>
        <v>3.4</v>
      </c>
      <c r="F157" s="35">
        <v>82</v>
      </c>
      <c r="G157" s="35">
        <v>72</v>
      </c>
      <c r="H157" s="34">
        <f t="shared" si="24"/>
        <v>79</v>
      </c>
      <c r="I157" s="34">
        <f t="shared" si="25"/>
        <v>-7</v>
      </c>
      <c r="J157" s="36">
        <f t="shared" si="27"/>
        <v>3.5</v>
      </c>
      <c r="K157" s="1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10"/>
      <c r="B158" s="37" t="s">
        <v>39</v>
      </c>
      <c r="C158" s="38">
        <v>43849</v>
      </c>
      <c r="D158" s="30" t="s">
        <v>140</v>
      </c>
      <c r="E158" s="40">
        <f aca="true" t="shared" si="30" ref="E158:E169">J142</f>
        <v>0.7000000000000001</v>
      </c>
      <c r="F158" s="40">
        <v>77</v>
      </c>
      <c r="G158" s="40">
        <v>72</v>
      </c>
      <c r="H158" s="40">
        <f t="shared" si="24"/>
        <v>76</v>
      </c>
      <c r="I158" s="40">
        <f t="shared" si="25"/>
        <v>-4</v>
      </c>
      <c r="J158" s="41">
        <f t="shared" si="27"/>
        <v>0.8</v>
      </c>
      <c r="K158" s="1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10"/>
      <c r="B159" s="37" t="s">
        <v>40</v>
      </c>
      <c r="C159" s="38">
        <v>43849</v>
      </c>
      <c r="D159" s="30" t="s">
        <v>140</v>
      </c>
      <c r="E159" s="40">
        <f t="shared" si="30"/>
        <v>0.9999999999999998</v>
      </c>
      <c r="F159" s="40">
        <v>78</v>
      </c>
      <c r="G159" s="40">
        <v>72</v>
      </c>
      <c r="H159" s="40">
        <f t="shared" si="24"/>
        <v>77</v>
      </c>
      <c r="I159" s="40">
        <f t="shared" si="25"/>
        <v>-5</v>
      </c>
      <c r="J159" s="41">
        <f t="shared" si="27"/>
        <v>1.0999999999999999</v>
      </c>
      <c r="K159" s="1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10"/>
      <c r="B160" s="37" t="s">
        <v>41</v>
      </c>
      <c r="C160" s="38">
        <v>43849</v>
      </c>
      <c r="D160" s="30" t="s">
        <v>140</v>
      </c>
      <c r="E160" s="40">
        <f t="shared" si="30"/>
        <v>1.3</v>
      </c>
      <c r="F160" s="40">
        <v>78</v>
      </c>
      <c r="G160" s="40">
        <v>72</v>
      </c>
      <c r="H160" s="40">
        <f t="shared" si="24"/>
        <v>77</v>
      </c>
      <c r="I160" s="40">
        <f t="shared" si="25"/>
        <v>-5</v>
      </c>
      <c r="J160" s="41">
        <f t="shared" si="27"/>
        <v>1.4000000000000001</v>
      </c>
      <c r="K160" s="1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10"/>
      <c r="B161" s="37" t="s">
        <v>42</v>
      </c>
      <c r="C161" s="38">
        <v>43849</v>
      </c>
      <c r="D161" s="30" t="s">
        <v>140</v>
      </c>
      <c r="E161" s="40">
        <f t="shared" si="30"/>
        <v>6.1</v>
      </c>
      <c r="F161" s="40">
        <v>76</v>
      </c>
      <c r="G161" s="40">
        <v>72</v>
      </c>
      <c r="H161" s="40">
        <f t="shared" si="24"/>
        <v>70</v>
      </c>
      <c r="I161" s="40">
        <f t="shared" si="25"/>
        <v>2</v>
      </c>
      <c r="J161" s="41">
        <f t="shared" si="27"/>
        <v>5.699999999999999</v>
      </c>
      <c r="K161" s="1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10"/>
      <c r="B162" s="37" t="s">
        <v>43</v>
      </c>
      <c r="C162" s="38">
        <v>43849</v>
      </c>
      <c r="D162" s="30" t="s">
        <v>140</v>
      </c>
      <c r="E162" s="40">
        <f t="shared" si="30"/>
        <v>2.8</v>
      </c>
      <c r="F162" s="40">
        <v>74</v>
      </c>
      <c r="G162" s="40">
        <v>72</v>
      </c>
      <c r="H162" s="40">
        <f t="shared" si="24"/>
        <v>71</v>
      </c>
      <c r="I162" s="40">
        <f t="shared" si="25"/>
        <v>1</v>
      </c>
      <c r="J162" s="41">
        <f t="shared" si="27"/>
        <v>2.5999999999999996</v>
      </c>
      <c r="K162" s="1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10"/>
      <c r="B163" s="37" t="s">
        <v>54</v>
      </c>
      <c r="C163" s="38">
        <v>43849</v>
      </c>
      <c r="D163" s="30" t="s">
        <v>140</v>
      </c>
      <c r="E163" s="40">
        <f t="shared" si="30"/>
        <v>5.999999999999998</v>
      </c>
      <c r="F163" s="40">
        <v>83</v>
      </c>
      <c r="G163" s="40">
        <v>72</v>
      </c>
      <c r="H163" s="40">
        <f t="shared" si="24"/>
        <v>77</v>
      </c>
      <c r="I163" s="40">
        <f t="shared" si="25"/>
        <v>-5</v>
      </c>
      <c r="J163" s="41">
        <f t="shared" si="27"/>
        <v>6.099999999999998</v>
      </c>
      <c r="K163" s="1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10"/>
      <c r="B164" s="37" t="s">
        <v>49</v>
      </c>
      <c r="C164" s="38">
        <v>43849</v>
      </c>
      <c r="D164" s="30" t="s">
        <v>140</v>
      </c>
      <c r="E164" s="40">
        <f t="shared" si="30"/>
        <v>6.599999999999998</v>
      </c>
      <c r="F164" s="40">
        <v>89</v>
      </c>
      <c r="G164" s="40">
        <v>72</v>
      </c>
      <c r="H164" s="40">
        <f t="shared" si="24"/>
        <v>82</v>
      </c>
      <c r="I164" s="40">
        <f t="shared" si="25"/>
        <v>-10</v>
      </c>
      <c r="J164" s="41">
        <f t="shared" si="27"/>
        <v>6.6999999999999975</v>
      </c>
      <c r="K164" s="1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10"/>
      <c r="B165" s="37" t="s">
        <v>50</v>
      </c>
      <c r="C165" s="38">
        <v>43849</v>
      </c>
      <c r="D165" s="30" t="s">
        <v>140</v>
      </c>
      <c r="E165" s="40">
        <f t="shared" si="30"/>
        <v>8.999999999999998</v>
      </c>
      <c r="F165" s="40">
        <v>102</v>
      </c>
      <c r="G165" s="40">
        <v>72</v>
      </c>
      <c r="H165" s="40">
        <f t="shared" si="24"/>
        <v>93</v>
      </c>
      <c r="I165" s="40">
        <f t="shared" si="25"/>
        <v>-21</v>
      </c>
      <c r="J165" s="41">
        <f t="shared" si="27"/>
        <v>9.099999999999998</v>
      </c>
      <c r="K165" s="1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10"/>
      <c r="B166" s="37" t="s">
        <v>51</v>
      </c>
      <c r="C166" s="38">
        <v>43849</v>
      </c>
      <c r="D166" s="30" t="s">
        <v>140</v>
      </c>
      <c r="E166" s="40">
        <f t="shared" si="30"/>
        <v>11.199999999999998</v>
      </c>
      <c r="F166" s="40">
        <v>98</v>
      </c>
      <c r="G166" s="40">
        <v>72</v>
      </c>
      <c r="H166" s="40">
        <f t="shared" si="24"/>
        <v>87</v>
      </c>
      <c r="I166" s="40">
        <f t="shared" si="25"/>
        <v>-15</v>
      </c>
      <c r="J166" s="41">
        <f t="shared" si="27"/>
        <v>11.299999999999997</v>
      </c>
      <c r="K166" s="1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10"/>
      <c r="B167" s="37" t="s">
        <v>69</v>
      </c>
      <c r="C167" s="38">
        <v>43849</v>
      </c>
      <c r="D167" s="30" t="s">
        <v>140</v>
      </c>
      <c r="E167" s="40">
        <f t="shared" si="30"/>
        <v>12.499999999999998</v>
      </c>
      <c r="F167" s="40">
        <v>107</v>
      </c>
      <c r="G167" s="40">
        <v>72</v>
      </c>
      <c r="H167" s="40">
        <f t="shared" si="24"/>
        <v>94</v>
      </c>
      <c r="I167" s="40">
        <f t="shared" si="25"/>
        <v>-22</v>
      </c>
      <c r="J167" s="41">
        <f t="shared" si="27"/>
        <v>12.599999999999998</v>
      </c>
      <c r="K167" s="1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10"/>
      <c r="B168" s="37" t="s">
        <v>56</v>
      </c>
      <c r="C168" s="38">
        <v>43849</v>
      </c>
      <c r="D168" s="30" t="s">
        <v>140</v>
      </c>
      <c r="E168" s="40">
        <f t="shared" si="30"/>
        <v>10.7</v>
      </c>
      <c r="F168" s="40">
        <v>101</v>
      </c>
      <c r="G168" s="40">
        <v>72</v>
      </c>
      <c r="H168" s="40">
        <f t="shared" si="24"/>
        <v>90</v>
      </c>
      <c r="I168" s="40">
        <f t="shared" si="25"/>
        <v>-18</v>
      </c>
      <c r="J168" s="41">
        <f t="shared" si="27"/>
        <v>10.799999999999999</v>
      </c>
      <c r="K168" s="1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10"/>
      <c r="B169" s="37" t="s">
        <v>45</v>
      </c>
      <c r="C169" s="38">
        <v>43849</v>
      </c>
      <c r="D169" s="30" t="s">
        <v>140</v>
      </c>
      <c r="E169" s="40">
        <f t="shared" si="30"/>
        <v>8.299999999999999</v>
      </c>
      <c r="F169" s="40">
        <v>91</v>
      </c>
      <c r="G169" s="40">
        <v>72</v>
      </c>
      <c r="H169" s="40">
        <f t="shared" si="24"/>
        <v>83</v>
      </c>
      <c r="I169" s="40">
        <f t="shared" si="25"/>
        <v>-11</v>
      </c>
      <c r="J169" s="41">
        <f t="shared" si="27"/>
        <v>8.399999999999999</v>
      </c>
      <c r="K169" s="1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10"/>
      <c r="B170" s="37" t="s">
        <v>59</v>
      </c>
      <c r="C170" s="38">
        <v>43849</v>
      </c>
      <c r="D170" s="30" t="s">
        <v>140</v>
      </c>
      <c r="E170" s="40">
        <f>J155</f>
        <v>3.4000000000000004</v>
      </c>
      <c r="F170" s="40">
        <v>79</v>
      </c>
      <c r="G170" s="40">
        <v>72</v>
      </c>
      <c r="H170" s="40">
        <f t="shared" si="24"/>
        <v>76</v>
      </c>
      <c r="I170" s="40">
        <f t="shared" si="25"/>
        <v>-4</v>
      </c>
      <c r="J170" s="41">
        <f t="shared" si="27"/>
        <v>3.5000000000000004</v>
      </c>
      <c r="K170" s="1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10"/>
      <c r="B171" s="37" t="s">
        <v>74</v>
      </c>
      <c r="C171" s="38">
        <v>43849</v>
      </c>
      <c r="D171" s="30" t="s">
        <v>140</v>
      </c>
      <c r="E171" s="40">
        <f>J156</f>
        <v>5.1</v>
      </c>
      <c r="F171" s="40">
        <v>87</v>
      </c>
      <c r="G171" s="40">
        <v>72</v>
      </c>
      <c r="H171" s="40">
        <f t="shared" si="24"/>
        <v>82</v>
      </c>
      <c r="I171" s="40">
        <f t="shared" si="25"/>
        <v>-10</v>
      </c>
      <c r="J171" s="41">
        <f aca="true" t="shared" si="31" ref="J171:J201">IF(I171&gt;0,E171-I171*0.2,IF(I171&lt;-3,E171+0.1,E171))</f>
        <v>5.199999999999999</v>
      </c>
      <c r="K171" s="1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10"/>
      <c r="B172" s="37" t="s">
        <v>47</v>
      </c>
      <c r="C172" s="38">
        <v>43849</v>
      </c>
      <c r="D172" s="30" t="s">
        <v>140</v>
      </c>
      <c r="E172" s="40">
        <f>J130</f>
        <v>2.3</v>
      </c>
      <c r="F172" s="40">
        <v>73</v>
      </c>
      <c r="G172" s="40">
        <v>72</v>
      </c>
      <c r="H172" s="40">
        <f t="shared" si="24"/>
        <v>71</v>
      </c>
      <c r="I172" s="40">
        <f t="shared" si="25"/>
        <v>1</v>
      </c>
      <c r="J172" s="41">
        <f t="shared" si="31"/>
        <v>2.0999999999999996</v>
      </c>
      <c r="K172" s="1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10"/>
      <c r="B173" s="37" t="s">
        <v>135</v>
      </c>
      <c r="C173" s="38">
        <v>43849</v>
      </c>
      <c r="D173" s="30" t="s">
        <v>140</v>
      </c>
      <c r="E173" s="40">
        <f>J107</f>
        <v>5.4</v>
      </c>
      <c r="F173" s="40">
        <v>90</v>
      </c>
      <c r="G173" s="40">
        <v>72</v>
      </c>
      <c r="H173" s="40">
        <f t="shared" si="24"/>
        <v>85</v>
      </c>
      <c r="I173" s="40">
        <f t="shared" si="25"/>
        <v>-13</v>
      </c>
      <c r="J173" s="41">
        <f t="shared" si="31"/>
        <v>5.5</v>
      </c>
      <c r="K173" s="1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10"/>
      <c r="B174" s="37" t="str">
        <f>B38</f>
        <v>Zago Gianluca</v>
      </c>
      <c r="C174" s="38">
        <v>43849</v>
      </c>
      <c r="D174" s="30" t="s">
        <v>140</v>
      </c>
      <c r="E174" s="40">
        <f>ROUND(C38/2,1)</f>
        <v>5.2</v>
      </c>
      <c r="F174" s="40">
        <v>98</v>
      </c>
      <c r="G174" s="40">
        <v>72</v>
      </c>
      <c r="H174" s="40">
        <f aca="true" t="shared" si="32" ref="H174:H237">F174-ROUND(E174,0)</f>
        <v>93</v>
      </c>
      <c r="I174" s="40">
        <f aca="true" t="shared" si="33" ref="I174:I237">G174-H174</f>
        <v>-21</v>
      </c>
      <c r="J174" s="41">
        <f t="shared" si="31"/>
        <v>5.3</v>
      </c>
      <c r="K174" s="1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10"/>
      <c r="B175" s="46" t="str">
        <f>B42</f>
        <v>Grňa Martin</v>
      </c>
      <c r="C175" s="47">
        <v>43849</v>
      </c>
      <c r="D175" s="48" t="s">
        <v>140</v>
      </c>
      <c r="E175" s="49">
        <f>ROUND(C42/2,1)</f>
        <v>2.1</v>
      </c>
      <c r="F175" s="42">
        <v>91</v>
      </c>
      <c r="G175" s="42">
        <v>72</v>
      </c>
      <c r="H175" s="49">
        <f t="shared" si="32"/>
        <v>89</v>
      </c>
      <c r="I175" s="49">
        <f t="shared" si="33"/>
        <v>-17</v>
      </c>
      <c r="J175" s="50">
        <f t="shared" si="31"/>
        <v>2.2</v>
      </c>
      <c r="K175" s="1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10"/>
      <c r="B176" s="31" t="s">
        <v>38</v>
      </c>
      <c r="C176" s="32">
        <v>43856</v>
      </c>
      <c r="D176" s="33" t="s">
        <v>29</v>
      </c>
      <c r="E176" s="34">
        <f aca="true" t="shared" si="34" ref="E176:E184">J157</f>
        <v>3.5</v>
      </c>
      <c r="F176" s="35">
        <v>75</v>
      </c>
      <c r="G176" s="35">
        <v>72</v>
      </c>
      <c r="H176" s="34">
        <f t="shared" si="32"/>
        <v>71</v>
      </c>
      <c r="I176" s="34">
        <f t="shared" si="33"/>
        <v>1</v>
      </c>
      <c r="J176" s="36">
        <f t="shared" si="31"/>
        <v>3.3</v>
      </c>
      <c r="K176" s="1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10"/>
      <c r="B177" s="37" t="s">
        <v>39</v>
      </c>
      <c r="C177" s="38">
        <v>43856</v>
      </c>
      <c r="D177" s="30" t="s">
        <v>29</v>
      </c>
      <c r="E177" s="40">
        <f t="shared" si="34"/>
        <v>0.8</v>
      </c>
      <c r="F177" s="40">
        <v>73</v>
      </c>
      <c r="G177" s="40">
        <v>72</v>
      </c>
      <c r="H177" s="40">
        <f t="shared" si="32"/>
        <v>72</v>
      </c>
      <c r="I177" s="40">
        <f t="shared" si="33"/>
        <v>0</v>
      </c>
      <c r="J177" s="41">
        <f t="shared" si="31"/>
        <v>0.8</v>
      </c>
      <c r="K177" s="15"/>
      <c r="L177" s="3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10"/>
      <c r="B178" s="37" t="s">
        <v>40</v>
      </c>
      <c r="C178" s="38">
        <v>43856</v>
      </c>
      <c r="D178" s="30" t="s">
        <v>29</v>
      </c>
      <c r="E178" s="40">
        <f t="shared" si="34"/>
        <v>1.0999999999999999</v>
      </c>
      <c r="F178" s="40">
        <v>70</v>
      </c>
      <c r="G178" s="40">
        <v>72</v>
      </c>
      <c r="H178" s="40">
        <f t="shared" si="32"/>
        <v>69</v>
      </c>
      <c r="I178" s="40">
        <f t="shared" si="33"/>
        <v>3</v>
      </c>
      <c r="J178" s="41">
        <f t="shared" si="31"/>
        <v>0.4999999999999998</v>
      </c>
      <c r="K178" s="1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10"/>
      <c r="B179" s="37" t="s">
        <v>41</v>
      </c>
      <c r="C179" s="38">
        <v>43856</v>
      </c>
      <c r="D179" s="30" t="s">
        <v>29</v>
      </c>
      <c r="E179" s="40">
        <f t="shared" si="34"/>
        <v>1.4000000000000001</v>
      </c>
      <c r="F179" s="40">
        <v>71</v>
      </c>
      <c r="G179" s="40">
        <v>72</v>
      </c>
      <c r="H179" s="40">
        <f t="shared" si="32"/>
        <v>70</v>
      </c>
      <c r="I179" s="40">
        <f t="shared" si="33"/>
        <v>2</v>
      </c>
      <c r="J179" s="41">
        <f t="shared" si="31"/>
        <v>1</v>
      </c>
      <c r="K179" s="1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10"/>
      <c r="B180" s="37" t="s">
        <v>42</v>
      </c>
      <c r="C180" s="38">
        <v>43856</v>
      </c>
      <c r="D180" s="30" t="s">
        <v>29</v>
      </c>
      <c r="E180" s="40">
        <f t="shared" si="34"/>
        <v>5.699999999999999</v>
      </c>
      <c r="F180" s="40">
        <v>73</v>
      </c>
      <c r="G180" s="40">
        <v>72</v>
      </c>
      <c r="H180" s="40">
        <f t="shared" si="32"/>
        <v>67</v>
      </c>
      <c r="I180" s="40">
        <f t="shared" si="33"/>
        <v>5</v>
      </c>
      <c r="J180" s="41">
        <f t="shared" si="31"/>
        <v>4.699999999999999</v>
      </c>
      <c r="K180" s="1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10"/>
      <c r="B181" s="37" t="s">
        <v>43</v>
      </c>
      <c r="C181" s="38">
        <v>43856</v>
      </c>
      <c r="D181" s="30" t="s">
        <v>29</v>
      </c>
      <c r="E181" s="40">
        <f t="shared" si="34"/>
        <v>2.5999999999999996</v>
      </c>
      <c r="F181" s="40">
        <v>75</v>
      </c>
      <c r="G181" s="40">
        <v>72</v>
      </c>
      <c r="H181" s="40">
        <f t="shared" si="32"/>
        <v>72</v>
      </c>
      <c r="I181" s="40">
        <f t="shared" si="33"/>
        <v>0</v>
      </c>
      <c r="J181" s="41">
        <f t="shared" si="31"/>
        <v>2.5999999999999996</v>
      </c>
      <c r="K181" s="1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10"/>
      <c r="B182" s="37" t="s">
        <v>54</v>
      </c>
      <c r="C182" s="38">
        <v>43856</v>
      </c>
      <c r="D182" s="30" t="s">
        <v>29</v>
      </c>
      <c r="E182" s="40">
        <f t="shared" si="34"/>
        <v>6.099999999999998</v>
      </c>
      <c r="F182" s="40">
        <v>80</v>
      </c>
      <c r="G182" s="40">
        <v>72</v>
      </c>
      <c r="H182" s="40">
        <f t="shared" si="32"/>
        <v>74</v>
      </c>
      <c r="I182" s="40">
        <f t="shared" si="33"/>
        <v>-2</v>
      </c>
      <c r="J182" s="41">
        <f t="shared" si="31"/>
        <v>6.099999999999998</v>
      </c>
      <c r="K182" s="1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10"/>
      <c r="B183" s="37" t="s">
        <v>49</v>
      </c>
      <c r="C183" s="38">
        <v>43856</v>
      </c>
      <c r="D183" s="30" t="s">
        <v>29</v>
      </c>
      <c r="E183" s="40">
        <f t="shared" si="34"/>
        <v>6.6999999999999975</v>
      </c>
      <c r="F183" s="40">
        <v>80</v>
      </c>
      <c r="G183" s="40">
        <v>72</v>
      </c>
      <c r="H183" s="40">
        <f t="shared" si="32"/>
        <v>73</v>
      </c>
      <c r="I183" s="40">
        <f t="shared" si="33"/>
        <v>-1</v>
      </c>
      <c r="J183" s="41">
        <f t="shared" si="31"/>
        <v>6.6999999999999975</v>
      </c>
      <c r="K183" s="1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10"/>
      <c r="B184" s="37" t="s">
        <v>50</v>
      </c>
      <c r="C184" s="38">
        <v>43856</v>
      </c>
      <c r="D184" s="30" t="s">
        <v>29</v>
      </c>
      <c r="E184" s="40">
        <f t="shared" si="34"/>
        <v>9.099999999999998</v>
      </c>
      <c r="F184" s="40">
        <v>81</v>
      </c>
      <c r="G184" s="40">
        <v>72</v>
      </c>
      <c r="H184" s="40">
        <f t="shared" si="32"/>
        <v>72</v>
      </c>
      <c r="I184" s="40">
        <f t="shared" si="33"/>
        <v>0</v>
      </c>
      <c r="J184" s="41">
        <f t="shared" si="31"/>
        <v>9.099999999999998</v>
      </c>
      <c r="K184" s="1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10"/>
      <c r="B185" s="37" t="s">
        <v>69</v>
      </c>
      <c r="C185" s="38">
        <v>43856</v>
      </c>
      <c r="D185" s="30" t="s">
        <v>29</v>
      </c>
      <c r="E185" s="40">
        <f>J167</f>
        <v>12.599999999999998</v>
      </c>
      <c r="F185" s="40">
        <v>93</v>
      </c>
      <c r="G185" s="40">
        <v>72</v>
      </c>
      <c r="H185" s="40">
        <f t="shared" si="32"/>
        <v>80</v>
      </c>
      <c r="I185" s="40">
        <f t="shared" si="33"/>
        <v>-8</v>
      </c>
      <c r="J185" s="41">
        <f t="shared" si="31"/>
        <v>12.699999999999998</v>
      </c>
      <c r="K185" s="1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10"/>
      <c r="B186" s="37" t="s">
        <v>45</v>
      </c>
      <c r="C186" s="38">
        <v>43856</v>
      </c>
      <c r="D186" s="30" t="s">
        <v>29</v>
      </c>
      <c r="E186" s="40">
        <f>J169</f>
        <v>8.399999999999999</v>
      </c>
      <c r="F186" s="40">
        <v>85</v>
      </c>
      <c r="G186" s="40">
        <v>72</v>
      </c>
      <c r="H186" s="40">
        <f t="shared" si="32"/>
        <v>77</v>
      </c>
      <c r="I186" s="40">
        <f t="shared" si="33"/>
        <v>-5</v>
      </c>
      <c r="J186" s="41">
        <f t="shared" si="31"/>
        <v>8.499999999999998</v>
      </c>
      <c r="K186" s="1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10"/>
      <c r="B187" s="37" t="s">
        <v>59</v>
      </c>
      <c r="C187" s="38">
        <v>43856</v>
      </c>
      <c r="D187" s="30" t="s">
        <v>29</v>
      </c>
      <c r="E187" s="40">
        <f>J170</f>
        <v>3.5000000000000004</v>
      </c>
      <c r="F187" s="40">
        <v>72</v>
      </c>
      <c r="G187" s="40">
        <v>72</v>
      </c>
      <c r="H187" s="40">
        <f t="shared" si="32"/>
        <v>68</v>
      </c>
      <c r="I187" s="40">
        <f t="shared" si="33"/>
        <v>4</v>
      </c>
      <c r="J187" s="41">
        <f t="shared" si="31"/>
        <v>2.7</v>
      </c>
      <c r="K187" s="1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10"/>
      <c r="B188" s="37" t="s">
        <v>74</v>
      </c>
      <c r="C188" s="38">
        <v>43856</v>
      </c>
      <c r="D188" s="30" t="s">
        <v>29</v>
      </c>
      <c r="E188" s="40">
        <f>J171</f>
        <v>5.199999999999999</v>
      </c>
      <c r="F188" s="40">
        <v>81</v>
      </c>
      <c r="G188" s="40">
        <v>72</v>
      </c>
      <c r="H188" s="40">
        <f t="shared" si="32"/>
        <v>76</v>
      </c>
      <c r="I188" s="40">
        <f t="shared" si="33"/>
        <v>-4</v>
      </c>
      <c r="J188" s="41">
        <f t="shared" si="31"/>
        <v>5.299999999999999</v>
      </c>
      <c r="K188" s="1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10"/>
      <c r="B189" s="37" t="s">
        <v>135</v>
      </c>
      <c r="C189" s="38">
        <v>43856</v>
      </c>
      <c r="D189" s="30" t="s">
        <v>29</v>
      </c>
      <c r="E189" s="40">
        <f>J173</f>
        <v>5.5</v>
      </c>
      <c r="F189" s="40">
        <v>79</v>
      </c>
      <c r="G189" s="40">
        <v>72</v>
      </c>
      <c r="H189" s="40">
        <f t="shared" si="32"/>
        <v>73</v>
      </c>
      <c r="I189" s="40">
        <f t="shared" si="33"/>
        <v>-1</v>
      </c>
      <c r="J189" s="41">
        <f t="shared" si="31"/>
        <v>5.5</v>
      </c>
      <c r="K189" s="1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10"/>
      <c r="B190" s="46" t="s">
        <v>52</v>
      </c>
      <c r="C190" s="47">
        <v>43856</v>
      </c>
      <c r="D190" s="48" t="s">
        <v>29</v>
      </c>
      <c r="E190" s="49">
        <f>J154</f>
        <v>7.099999999999998</v>
      </c>
      <c r="F190" s="42">
        <v>75</v>
      </c>
      <c r="G190" s="42">
        <v>72</v>
      </c>
      <c r="H190" s="49">
        <f t="shared" si="32"/>
        <v>68</v>
      </c>
      <c r="I190" s="49">
        <f t="shared" si="33"/>
        <v>4</v>
      </c>
      <c r="J190" s="50">
        <f t="shared" si="31"/>
        <v>6.299999999999998</v>
      </c>
      <c r="K190" s="1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10"/>
      <c r="B191" s="31" t="s">
        <v>38</v>
      </c>
      <c r="C191" s="32">
        <v>43863</v>
      </c>
      <c r="D191" s="33" t="s">
        <v>21</v>
      </c>
      <c r="E191" s="34">
        <f aca="true" t="shared" si="35" ref="E191:E200">J176</f>
        <v>3.3</v>
      </c>
      <c r="F191" s="35">
        <v>79</v>
      </c>
      <c r="G191" s="35">
        <v>72</v>
      </c>
      <c r="H191" s="34">
        <f t="shared" si="32"/>
        <v>76</v>
      </c>
      <c r="I191" s="34">
        <f t="shared" si="33"/>
        <v>-4</v>
      </c>
      <c r="J191" s="36">
        <f t="shared" si="31"/>
        <v>3.4</v>
      </c>
      <c r="K191" s="1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10"/>
      <c r="B192" s="37" t="s">
        <v>39</v>
      </c>
      <c r="C192" s="38">
        <v>43863</v>
      </c>
      <c r="D192" s="30" t="s">
        <v>21</v>
      </c>
      <c r="E192" s="40">
        <f t="shared" si="35"/>
        <v>0.8</v>
      </c>
      <c r="F192" s="40">
        <v>75</v>
      </c>
      <c r="G192" s="40">
        <v>72</v>
      </c>
      <c r="H192" s="40">
        <f t="shared" si="32"/>
        <v>74</v>
      </c>
      <c r="I192" s="40">
        <f t="shared" si="33"/>
        <v>-2</v>
      </c>
      <c r="J192" s="41">
        <f t="shared" si="31"/>
        <v>0.8</v>
      </c>
      <c r="K192" s="1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10"/>
      <c r="B193" s="37" t="s">
        <v>40</v>
      </c>
      <c r="C193" s="38">
        <v>43863</v>
      </c>
      <c r="D193" s="30" t="s">
        <v>21</v>
      </c>
      <c r="E193" s="40">
        <f t="shared" si="35"/>
        <v>0.4999999999999998</v>
      </c>
      <c r="F193" s="40">
        <v>80</v>
      </c>
      <c r="G193" s="40">
        <v>72</v>
      </c>
      <c r="H193" s="40">
        <f t="shared" si="32"/>
        <v>79</v>
      </c>
      <c r="I193" s="40">
        <f t="shared" si="33"/>
        <v>-7</v>
      </c>
      <c r="J193" s="41">
        <f t="shared" si="31"/>
        <v>0.5999999999999998</v>
      </c>
      <c r="K193" s="1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10"/>
      <c r="B194" s="37" t="s">
        <v>41</v>
      </c>
      <c r="C194" s="38">
        <v>43863</v>
      </c>
      <c r="D194" s="30" t="s">
        <v>21</v>
      </c>
      <c r="E194" s="40">
        <f t="shared" si="35"/>
        <v>1</v>
      </c>
      <c r="F194" s="40">
        <v>72</v>
      </c>
      <c r="G194" s="40">
        <v>72</v>
      </c>
      <c r="H194" s="40">
        <f t="shared" si="32"/>
        <v>71</v>
      </c>
      <c r="I194" s="40">
        <f t="shared" si="33"/>
        <v>1</v>
      </c>
      <c r="J194" s="41">
        <f t="shared" si="31"/>
        <v>0.8</v>
      </c>
      <c r="K194" s="1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10"/>
      <c r="B195" s="37" t="s">
        <v>42</v>
      </c>
      <c r="C195" s="38">
        <v>43863</v>
      </c>
      <c r="D195" s="30" t="s">
        <v>21</v>
      </c>
      <c r="E195" s="40">
        <f t="shared" si="35"/>
        <v>4.699999999999999</v>
      </c>
      <c r="F195" s="40">
        <v>77</v>
      </c>
      <c r="G195" s="40">
        <v>72</v>
      </c>
      <c r="H195" s="40">
        <f t="shared" si="32"/>
        <v>72</v>
      </c>
      <c r="I195" s="40">
        <f t="shared" si="33"/>
        <v>0</v>
      </c>
      <c r="J195" s="41">
        <f t="shared" si="31"/>
        <v>4.699999999999999</v>
      </c>
      <c r="K195" s="1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10"/>
      <c r="B196" s="37" t="s">
        <v>43</v>
      </c>
      <c r="C196" s="38">
        <v>43863</v>
      </c>
      <c r="D196" s="30" t="s">
        <v>21</v>
      </c>
      <c r="E196" s="40">
        <f t="shared" si="35"/>
        <v>2.5999999999999996</v>
      </c>
      <c r="F196" s="40">
        <v>79</v>
      </c>
      <c r="G196" s="40">
        <v>72</v>
      </c>
      <c r="H196" s="40">
        <f t="shared" si="32"/>
        <v>76</v>
      </c>
      <c r="I196" s="40">
        <f t="shared" si="33"/>
        <v>-4</v>
      </c>
      <c r="J196" s="41">
        <f t="shared" si="31"/>
        <v>2.6999999999999997</v>
      </c>
      <c r="K196" s="1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10"/>
      <c r="B197" s="37" t="s">
        <v>54</v>
      </c>
      <c r="C197" s="38">
        <v>43863</v>
      </c>
      <c r="D197" s="30" t="s">
        <v>21</v>
      </c>
      <c r="E197" s="40">
        <f t="shared" si="35"/>
        <v>6.099999999999998</v>
      </c>
      <c r="F197" s="40">
        <v>87</v>
      </c>
      <c r="G197" s="40">
        <v>72</v>
      </c>
      <c r="H197" s="40">
        <f t="shared" si="32"/>
        <v>81</v>
      </c>
      <c r="I197" s="40">
        <f t="shared" si="33"/>
        <v>-9</v>
      </c>
      <c r="J197" s="41">
        <f t="shared" si="31"/>
        <v>6.1999999999999975</v>
      </c>
      <c r="K197" s="1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10"/>
      <c r="B198" s="37" t="s">
        <v>49</v>
      </c>
      <c r="C198" s="38">
        <v>43863</v>
      </c>
      <c r="D198" s="30" t="s">
        <v>21</v>
      </c>
      <c r="E198" s="40">
        <f t="shared" si="35"/>
        <v>6.6999999999999975</v>
      </c>
      <c r="F198" s="40">
        <v>94</v>
      </c>
      <c r="G198" s="40">
        <v>72</v>
      </c>
      <c r="H198" s="40">
        <f t="shared" si="32"/>
        <v>87</v>
      </c>
      <c r="I198" s="40">
        <f t="shared" si="33"/>
        <v>-15</v>
      </c>
      <c r="J198" s="41">
        <f t="shared" si="31"/>
        <v>6.799999999999997</v>
      </c>
      <c r="K198" s="1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10"/>
      <c r="B199" s="37" t="s">
        <v>50</v>
      </c>
      <c r="C199" s="38">
        <v>43863</v>
      </c>
      <c r="D199" s="30" t="s">
        <v>21</v>
      </c>
      <c r="E199" s="40">
        <f t="shared" si="35"/>
        <v>9.099999999999998</v>
      </c>
      <c r="F199" s="40">
        <v>84</v>
      </c>
      <c r="G199" s="40">
        <v>72</v>
      </c>
      <c r="H199" s="40">
        <f t="shared" si="32"/>
        <v>75</v>
      </c>
      <c r="I199" s="40">
        <f t="shared" si="33"/>
        <v>-3</v>
      </c>
      <c r="J199" s="41">
        <f t="shared" si="31"/>
        <v>9.099999999999998</v>
      </c>
      <c r="K199" s="1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10"/>
      <c r="B200" s="37" t="s">
        <v>69</v>
      </c>
      <c r="C200" s="38">
        <v>43863</v>
      </c>
      <c r="D200" s="30" t="s">
        <v>21</v>
      </c>
      <c r="E200" s="40">
        <f t="shared" si="35"/>
        <v>12.699999999999998</v>
      </c>
      <c r="F200" s="40">
        <v>96</v>
      </c>
      <c r="G200" s="40">
        <v>72</v>
      </c>
      <c r="H200" s="40">
        <f t="shared" si="32"/>
        <v>83</v>
      </c>
      <c r="I200" s="40">
        <f t="shared" si="33"/>
        <v>-11</v>
      </c>
      <c r="J200" s="41">
        <f t="shared" si="31"/>
        <v>12.799999999999997</v>
      </c>
      <c r="K200" s="1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10"/>
      <c r="B201" s="37" t="s">
        <v>59</v>
      </c>
      <c r="C201" s="38">
        <v>43863</v>
      </c>
      <c r="D201" s="30" t="s">
        <v>21</v>
      </c>
      <c r="E201" s="40">
        <f>J187</f>
        <v>2.7</v>
      </c>
      <c r="F201" s="40">
        <v>75</v>
      </c>
      <c r="G201" s="40">
        <v>72</v>
      </c>
      <c r="H201" s="40">
        <f t="shared" si="32"/>
        <v>72</v>
      </c>
      <c r="I201" s="40">
        <f t="shared" si="33"/>
        <v>0</v>
      </c>
      <c r="J201" s="41">
        <f t="shared" si="31"/>
        <v>2.7</v>
      </c>
      <c r="K201" s="1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10"/>
      <c r="B202" s="37" t="str">
        <f>B29</f>
        <v>Bareš Jakub</v>
      </c>
      <c r="C202" s="38">
        <v>43863</v>
      </c>
      <c r="D202" s="30" t="s">
        <v>21</v>
      </c>
      <c r="E202" s="40">
        <f>J106</f>
        <v>18</v>
      </c>
      <c r="F202" s="40">
        <v>113</v>
      </c>
      <c r="G202" s="40">
        <v>72</v>
      </c>
      <c r="H202" s="40">
        <f t="shared" si="32"/>
        <v>95</v>
      </c>
      <c r="I202" s="40">
        <f t="shared" si="33"/>
        <v>-23</v>
      </c>
      <c r="J202" s="41">
        <v>18</v>
      </c>
      <c r="K202" s="1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10"/>
      <c r="B203" s="46" t="str">
        <f>B13</f>
        <v>Fila Albert</v>
      </c>
      <c r="C203" s="47">
        <v>43863</v>
      </c>
      <c r="D203" s="48" t="s">
        <v>21</v>
      </c>
      <c r="E203" s="49">
        <f>J172</f>
        <v>2.0999999999999996</v>
      </c>
      <c r="F203" s="42">
        <v>69</v>
      </c>
      <c r="G203" s="42">
        <v>72</v>
      </c>
      <c r="H203" s="49">
        <f t="shared" si="32"/>
        <v>67</v>
      </c>
      <c r="I203" s="49">
        <f t="shared" si="33"/>
        <v>5</v>
      </c>
      <c r="J203" s="50">
        <f aca="true" t="shared" si="36" ref="J203:J234">IF(I203&gt;0,E203-I203*0.2,IF(I203&lt;-3,E203+0.1,E203))</f>
        <v>1.0999999999999996</v>
      </c>
      <c r="K203" s="1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10"/>
      <c r="B204" s="31" t="s">
        <v>38</v>
      </c>
      <c r="C204" s="32">
        <v>43870</v>
      </c>
      <c r="D204" s="33" t="s">
        <v>141</v>
      </c>
      <c r="E204" s="34">
        <f aca="true" t="shared" si="37" ref="E204:E209">J191</f>
        <v>3.4</v>
      </c>
      <c r="F204" s="35">
        <v>81</v>
      </c>
      <c r="G204" s="35">
        <v>72</v>
      </c>
      <c r="H204" s="34">
        <f t="shared" si="32"/>
        <v>78</v>
      </c>
      <c r="I204" s="34">
        <f t="shared" si="33"/>
        <v>-6</v>
      </c>
      <c r="J204" s="36">
        <f t="shared" si="36"/>
        <v>3.5</v>
      </c>
      <c r="K204" s="1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10"/>
      <c r="B205" s="37" t="s">
        <v>39</v>
      </c>
      <c r="C205" s="38">
        <v>43870</v>
      </c>
      <c r="D205" s="30" t="s">
        <v>141</v>
      </c>
      <c r="E205" s="40">
        <f t="shared" si="37"/>
        <v>0.8</v>
      </c>
      <c r="F205" s="40">
        <v>74</v>
      </c>
      <c r="G205" s="40">
        <v>72</v>
      </c>
      <c r="H205" s="40">
        <f t="shared" si="32"/>
        <v>73</v>
      </c>
      <c r="I205" s="40">
        <f t="shared" si="33"/>
        <v>-1</v>
      </c>
      <c r="J205" s="41">
        <f t="shared" si="36"/>
        <v>0.8</v>
      </c>
      <c r="K205" s="1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10"/>
      <c r="B206" s="37" t="s">
        <v>40</v>
      </c>
      <c r="C206" s="38">
        <v>43870</v>
      </c>
      <c r="D206" s="30" t="s">
        <v>141</v>
      </c>
      <c r="E206" s="40">
        <f t="shared" si="37"/>
        <v>0.5999999999999998</v>
      </c>
      <c r="F206" s="40">
        <v>74</v>
      </c>
      <c r="G206" s="40">
        <v>72</v>
      </c>
      <c r="H206" s="40">
        <f t="shared" si="32"/>
        <v>73</v>
      </c>
      <c r="I206" s="40">
        <f t="shared" si="33"/>
        <v>-1</v>
      </c>
      <c r="J206" s="41">
        <f t="shared" si="36"/>
        <v>0.5999999999999998</v>
      </c>
      <c r="K206" s="1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10"/>
      <c r="B207" s="37" t="s">
        <v>41</v>
      </c>
      <c r="C207" s="38">
        <v>43870</v>
      </c>
      <c r="D207" s="30" t="s">
        <v>141</v>
      </c>
      <c r="E207" s="40">
        <f t="shared" si="37"/>
        <v>0.8</v>
      </c>
      <c r="F207" s="40">
        <v>74</v>
      </c>
      <c r="G207" s="40">
        <v>72</v>
      </c>
      <c r="H207" s="40">
        <f t="shared" si="32"/>
        <v>73</v>
      </c>
      <c r="I207" s="40">
        <f t="shared" si="33"/>
        <v>-1</v>
      </c>
      <c r="J207" s="41">
        <f t="shared" si="36"/>
        <v>0.8</v>
      </c>
      <c r="K207" s="1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10"/>
      <c r="B208" s="37" t="s">
        <v>42</v>
      </c>
      <c r="C208" s="38">
        <v>43870</v>
      </c>
      <c r="D208" s="30" t="s">
        <v>141</v>
      </c>
      <c r="E208" s="40">
        <f t="shared" si="37"/>
        <v>4.699999999999999</v>
      </c>
      <c r="F208" s="40">
        <v>85</v>
      </c>
      <c r="G208" s="40">
        <v>72</v>
      </c>
      <c r="H208" s="40">
        <f t="shared" si="32"/>
        <v>80</v>
      </c>
      <c r="I208" s="40">
        <f t="shared" si="33"/>
        <v>-8</v>
      </c>
      <c r="J208" s="41">
        <f t="shared" si="36"/>
        <v>4.799999999999999</v>
      </c>
      <c r="K208" s="1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10"/>
      <c r="B209" s="37" t="s">
        <v>43</v>
      </c>
      <c r="C209" s="38">
        <v>43870</v>
      </c>
      <c r="D209" s="30" t="s">
        <v>141</v>
      </c>
      <c r="E209" s="40">
        <f t="shared" si="37"/>
        <v>2.6999999999999997</v>
      </c>
      <c r="F209" s="40">
        <v>72</v>
      </c>
      <c r="G209" s="40">
        <v>72</v>
      </c>
      <c r="H209" s="40">
        <f t="shared" si="32"/>
        <v>69</v>
      </c>
      <c r="I209" s="40">
        <f t="shared" si="33"/>
        <v>3</v>
      </c>
      <c r="J209" s="41">
        <f t="shared" si="36"/>
        <v>2.0999999999999996</v>
      </c>
      <c r="K209" s="1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10"/>
      <c r="B210" s="37" t="s">
        <v>50</v>
      </c>
      <c r="C210" s="38">
        <v>43870</v>
      </c>
      <c r="D210" s="30" t="s">
        <v>141</v>
      </c>
      <c r="E210" s="40">
        <f>J199</f>
        <v>9.099999999999998</v>
      </c>
      <c r="F210" s="40">
        <v>81</v>
      </c>
      <c r="G210" s="40">
        <v>72</v>
      </c>
      <c r="H210" s="40">
        <f t="shared" si="32"/>
        <v>72</v>
      </c>
      <c r="I210" s="40">
        <f t="shared" si="33"/>
        <v>0</v>
      </c>
      <c r="J210" s="41">
        <f t="shared" si="36"/>
        <v>9.099999999999998</v>
      </c>
      <c r="K210" s="1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10"/>
      <c r="B211" s="37" t="s">
        <v>69</v>
      </c>
      <c r="C211" s="38">
        <v>43870</v>
      </c>
      <c r="D211" s="30" t="s">
        <v>141</v>
      </c>
      <c r="E211" s="40">
        <f>J200</f>
        <v>12.799999999999997</v>
      </c>
      <c r="F211" s="40">
        <v>103</v>
      </c>
      <c r="G211" s="40">
        <v>72</v>
      </c>
      <c r="H211" s="40">
        <f t="shared" si="32"/>
        <v>90</v>
      </c>
      <c r="I211" s="40">
        <f t="shared" si="33"/>
        <v>-18</v>
      </c>
      <c r="J211" s="41">
        <f t="shared" si="36"/>
        <v>12.899999999999997</v>
      </c>
      <c r="K211" s="1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10"/>
      <c r="B212" s="37" t="s">
        <v>64</v>
      </c>
      <c r="C212" s="38">
        <v>43870</v>
      </c>
      <c r="D212" s="30" t="s">
        <v>141</v>
      </c>
      <c r="E212" s="40">
        <f>J202</f>
        <v>18</v>
      </c>
      <c r="F212" s="40">
        <v>94</v>
      </c>
      <c r="G212" s="40">
        <v>72</v>
      </c>
      <c r="H212" s="40">
        <f t="shared" si="32"/>
        <v>76</v>
      </c>
      <c r="I212" s="40">
        <f t="shared" si="33"/>
        <v>-4</v>
      </c>
      <c r="J212" s="41">
        <f t="shared" si="36"/>
        <v>18.1</v>
      </c>
      <c r="K212" s="1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10"/>
      <c r="B213" s="37" t="s">
        <v>47</v>
      </c>
      <c r="C213" s="38">
        <v>43870</v>
      </c>
      <c r="D213" s="30" t="s">
        <v>141</v>
      </c>
      <c r="E213" s="40">
        <f>J203</f>
        <v>1.0999999999999996</v>
      </c>
      <c r="F213" s="40">
        <v>70</v>
      </c>
      <c r="G213" s="40">
        <v>72</v>
      </c>
      <c r="H213" s="40">
        <f t="shared" si="32"/>
        <v>69</v>
      </c>
      <c r="I213" s="40">
        <f t="shared" si="33"/>
        <v>3</v>
      </c>
      <c r="J213" s="41">
        <f t="shared" si="36"/>
        <v>0.49999999999999956</v>
      </c>
      <c r="K213" s="1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10"/>
      <c r="B214" s="37" t="s">
        <v>51</v>
      </c>
      <c r="C214" s="38">
        <v>43870</v>
      </c>
      <c r="D214" s="30" t="s">
        <v>141</v>
      </c>
      <c r="E214" s="40">
        <f>J166</f>
        <v>11.299999999999997</v>
      </c>
      <c r="F214" s="40">
        <v>89</v>
      </c>
      <c r="G214" s="40">
        <v>72</v>
      </c>
      <c r="H214" s="40">
        <f t="shared" si="32"/>
        <v>78</v>
      </c>
      <c r="I214" s="40">
        <f t="shared" si="33"/>
        <v>-6</v>
      </c>
      <c r="J214" s="41">
        <f t="shared" si="36"/>
        <v>11.399999999999997</v>
      </c>
      <c r="K214" s="1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10"/>
      <c r="B215" s="46" t="s">
        <v>45</v>
      </c>
      <c r="C215" s="47">
        <v>43870</v>
      </c>
      <c r="D215" s="48" t="s">
        <v>141</v>
      </c>
      <c r="E215" s="49">
        <f>J186</f>
        <v>8.499999999999998</v>
      </c>
      <c r="F215" s="42">
        <v>89</v>
      </c>
      <c r="G215" s="42">
        <v>72</v>
      </c>
      <c r="H215" s="49">
        <f t="shared" si="32"/>
        <v>80</v>
      </c>
      <c r="I215" s="49">
        <f t="shared" si="33"/>
        <v>-8</v>
      </c>
      <c r="J215" s="50">
        <f t="shared" si="36"/>
        <v>8.599999999999998</v>
      </c>
      <c r="K215" s="1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10"/>
      <c r="B216" s="31" t="s">
        <v>38</v>
      </c>
      <c r="C216" s="32">
        <v>43877</v>
      </c>
      <c r="D216" s="33" t="s">
        <v>20</v>
      </c>
      <c r="E216" s="34">
        <f>J204</f>
        <v>3.5</v>
      </c>
      <c r="F216" s="35">
        <v>81</v>
      </c>
      <c r="G216" s="35">
        <v>72</v>
      </c>
      <c r="H216" s="34">
        <f t="shared" si="32"/>
        <v>77</v>
      </c>
      <c r="I216" s="34">
        <f t="shared" si="33"/>
        <v>-5</v>
      </c>
      <c r="J216" s="36">
        <f t="shared" si="36"/>
        <v>3.6</v>
      </c>
      <c r="K216" s="1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10"/>
      <c r="B217" s="37" t="s">
        <v>39</v>
      </c>
      <c r="C217" s="38">
        <v>43877</v>
      </c>
      <c r="D217" s="30" t="s">
        <v>20</v>
      </c>
      <c r="E217" s="40">
        <f>J205</f>
        <v>0.8</v>
      </c>
      <c r="F217" s="40">
        <v>71</v>
      </c>
      <c r="G217" s="40">
        <v>72</v>
      </c>
      <c r="H217" s="40">
        <f t="shared" si="32"/>
        <v>70</v>
      </c>
      <c r="I217" s="40">
        <f t="shared" si="33"/>
        <v>2</v>
      </c>
      <c r="J217" s="41">
        <f t="shared" si="36"/>
        <v>0.4</v>
      </c>
      <c r="K217" s="1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10"/>
      <c r="B218" s="37" t="s">
        <v>41</v>
      </c>
      <c r="C218" s="38">
        <v>43877</v>
      </c>
      <c r="D218" s="30" t="s">
        <v>20</v>
      </c>
      <c r="E218" s="40">
        <f aca="true" t="shared" si="38" ref="E218:E223">J207</f>
        <v>0.8</v>
      </c>
      <c r="F218" s="40">
        <v>70</v>
      </c>
      <c r="G218" s="40">
        <v>72</v>
      </c>
      <c r="H218" s="40">
        <f t="shared" si="32"/>
        <v>69</v>
      </c>
      <c r="I218" s="40">
        <f t="shared" si="33"/>
        <v>3</v>
      </c>
      <c r="J218" s="41">
        <f t="shared" si="36"/>
        <v>0.19999999999999996</v>
      </c>
      <c r="K218" s="1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10"/>
      <c r="B219" s="37" t="s">
        <v>42</v>
      </c>
      <c r="C219" s="38">
        <v>43877</v>
      </c>
      <c r="D219" s="30" t="s">
        <v>20</v>
      </c>
      <c r="E219" s="40">
        <f t="shared" si="38"/>
        <v>4.799999999999999</v>
      </c>
      <c r="F219" s="40">
        <v>82</v>
      </c>
      <c r="G219" s="40">
        <v>72</v>
      </c>
      <c r="H219" s="40">
        <f t="shared" si="32"/>
        <v>77</v>
      </c>
      <c r="I219" s="40">
        <f t="shared" si="33"/>
        <v>-5</v>
      </c>
      <c r="J219" s="41">
        <f t="shared" si="36"/>
        <v>4.899999999999999</v>
      </c>
      <c r="K219" s="1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10"/>
      <c r="B220" s="37" t="s">
        <v>43</v>
      </c>
      <c r="C220" s="38">
        <v>43877</v>
      </c>
      <c r="D220" s="30" t="s">
        <v>20</v>
      </c>
      <c r="E220" s="40">
        <f t="shared" si="38"/>
        <v>2.0999999999999996</v>
      </c>
      <c r="F220" s="40">
        <v>83</v>
      </c>
      <c r="G220" s="40">
        <v>72</v>
      </c>
      <c r="H220" s="40">
        <f t="shared" si="32"/>
        <v>81</v>
      </c>
      <c r="I220" s="40">
        <f t="shared" si="33"/>
        <v>-9</v>
      </c>
      <c r="J220" s="41">
        <f t="shared" si="36"/>
        <v>2.1999999999999997</v>
      </c>
      <c r="K220" s="1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10"/>
      <c r="B221" s="37" t="s">
        <v>50</v>
      </c>
      <c r="C221" s="38">
        <v>43877</v>
      </c>
      <c r="D221" s="30" t="s">
        <v>20</v>
      </c>
      <c r="E221" s="40">
        <f t="shared" si="38"/>
        <v>9.099999999999998</v>
      </c>
      <c r="F221" s="40">
        <v>84</v>
      </c>
      <c r="G221" s="40">
        <v>72</v>
      </c>
      <c r="H221" s="40">
        <f t="shared" si="32"/>
        <v>75</v>
      </c>
      <c r="I221" s="40">
        <f t="shared" si="33"/>
        <v>-3</v>
      </c>
      <c r="J221" s="41">
        <f t="shared" si="36"/>
        <v>9.099999999999998</v>
      </c>
      <c r="K221" s="1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10"/>
      <c r="B222" s="37" t="s">
        <v>69</v>
      </c>
      <c r="C222" s="38">
        <v>43877</v>
      </c>
      <c r="D222" s="30" t="s">
        <v>20</v>
      </c>
      <c r="E222" s="40">
        <f t="shared" si="38"/>
        <v>12.899999999999997</v>
      </c>
      <c r="F222" s="40">
        <v>103</v>
      </c>
      <c r="G222" s="40">
        <v>72</v>
      </c>
      <c r="H222" s="40">
        <f t="shared" si="32"/>
        <v>90</v>
      </c>
      <c r="I222" s="40">
        <f t="shared" si="33"/>
        <v>-18</v>
      </c>
      <c r="J222" s="41">
        <f t="shared" si="36"/>
        <v>12.999999999999996</v>
      </c>
      <c r="K222" s="1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10"/>
      <c r="B223" s="37" t="s">
        <v>64</v>
      </c>
      <c r="C223" s="38">
        <v>43877</v>
      </c>
      <c r="D223" s="30" t="s">
        <v>20</v>
      </c>
      <c r="E223" s="40">
        <f t="shared" si="38"/>
        <v>18.1</v>
      </c>
      <c r="F223" s="40">
        <v>105</v>
      </c>
      <c r="G223" s="40">
        <v>72</v>
      </c>
      <c r="H223" s="40">
        <f t="shared" si="32"/>
        <v>87</v>
      </c>
      <c r="I223" s="40">
        <f t="shared" si="33"/>
        <v>-15</v>
      </c>
      <c r="J223" s="41">
        <f t="shared" si="36"/>
        <v>18.200000000000003</v>
      </c>
      <c r="K223" s="1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10"/>
      <c r="B224" s="37" t="s">
        <v>51</v>
      </c>
      <c r="C224" s="38">
        <v>43877</v>
      </c>
      <c r="D224" s="30" t="s">
        <v>20</v>
      </c>
      <c r="E224" s="40">
        <f>J214</f>
        <v>11.399999999999997</v>
      </c>
      <c r="F224" s="40">
        <v>92</v>
      </c>
      <c r="G224" s="40">
        <v>72</v>
      </c>
      <c r="H224" s="40">
        <f t="shared" si="32"/>
        <v>81</v>
      </c>
      <c r="I224" s="40">
        <f t="shared" si="33"/>
        <v>-9</v>
      </c>
      <c r="J224" s="41">
        <f t="shared" si="36"/>
        <v>11.499999999999996</v>
      </c>
      <c r="K224" s="1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10"/>
      <c r="B225" s="37" t="s">
        <v>59</v>
      </c>
      <c r="C225" s="38">
        <v>43877</v>
      </c>
      <c r="D225" s="30" t="s">
        <v>20</v>
      </c>
      <c r="E225" s="40">
        <f>J201</f>
        <v>2.7</v>
      </c>
      <c r="F225" s="40">
        <v>73</v>
      </c>
      <c r="G225" s="40">
        <v>72</v>
      </c>
      <c r="H225" s="40">
        <f t="shared" si="32"/>
        <v>70</v>
      </c>
      <c r="I225" s="40">
        <f t="shared" si="33"/>
        <v>2</v>
      </c>
      <c r="J225" s="41">
        <f t="shared" si="36"/>
        <v>2.3000000000000003</v>
      </c>
      <c r="K225" s="1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10"/>
      <c r="B226" s="37" t="s">
        <v>54</v>
      </c>
      <c r="C226" s="38">
        <v>43877</v>
      </c>
      <c r="D226" s="30" t="s">
        <v>20</v>
      </c>
      <c r="E226" s="40">
        <f>J197</f>
        <v>6.1999999999999975</v>
      </c>
      <c r="F226" s="40">
        <v>98</v>
      </c>
      <c r="G226" s="40">
        <v>72</v>
      </c>
      <c r="H226" s="40">
        <f t="shared" si="32"/>
        <v>92</v>
      </c>
      <c r="I226" s="40">
        <f t="shared" si="33"/>
        <v>-20</v>
      </c>
      <c r="J226" s="41">
        <f t="shared" si="36"/>
        <v>6.299999999999997</v>
      </c>
      <c r="K226" s="1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10"/>
      <c r="B227" s="37" t="s">
        <v>52</v>
      </c>
      <c r="C227" s="38">
        <v>43877</v>
      </c>
      <c r="D227" s="30" t="s">
        <v>20</v>
      </c>
      <c r="E227" s="40">
        <f>J190</f>
        <v>6.299999999999998</v>
      </c>
      <c r="F227" s="40">
        <v>82</v>
      </c>
      <c r="G227" s="40">
        <v>72</v>
      </c>
      <c r="H227" s="40">
        <f t="shared" si="32"/>
        <v>76</v>
      </c>
      <c r="I227" s="40">
        <f t="shared" si="33"/>
        <v>-4</v>
      </c>
      <c r="J227" s="41">
        <f t="shared" si="36"/>
        <v>6.399999999999998</v>
      </c>
      <c r="K227" s="1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10"/>
      <c r="B228" s="46" t="s">
        <v>49</v>
      </c>
      <c r="C228" s="47">
        <v>43877</v>
      </c>
      <c r="D228" s="48" t="s">
        <v>20</v>
      </c>
      <c r="E228" s="49">
        <f>J198</f>
        <v>6.799999999999997</v>
      </c>
      <c r="F228" s="42">
        <v>77</v>
      </c>
      <c r="G228" s="42">
        <v>72</v>
      </c>
      <c r="H228" s="49">
        <f t="shared" si="32"/>
        <v>70</v>
      </c>
      <c r="I228" s="49">
        <f t="shared" si="33"/>
        <v>2</v>
      </c>
      <c r="J228" s="50">
        <f t="shared" si="36"/>
        <v>6.399999999999997</v>
      </c>
      <c r="K228" s="1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10"/>
      <c r="B229" s="31" t="s">
        <v>38</v>
      </c>
      <c r="C229" s="32">
        <v>43884</v>
      </c>
      <c r="D229" s="33" t="s">
        <v>27</v>
      </c>
      <c r="E229" s="34">
        <f>J216</f>
        <v>3.6</v>
      </c>
      <c r="F229" s="35">
        <v>78</v>
      </c>
      <c r="G229" s="35">
        <v>72</v>
      </c>
      <c r="H229" s="34">
        <f t="shared" si="32"/>
        <v>74</v>
      </c>
      <c r="I229" s="34">
        <f t="shared" si="33"/>
        <v>-2</v>
      </c>
      <c r="J229" s="36">
        <f t="shared" si="36"/>
        <v>3.6</v>
      </c>
      <c r="K229" s="1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10"/>
      <c r="B230" s="37" t="s">
        <v>39</v>
      </c>
      <c r="C230" s="38">
        <v>43884</v>
      </c>
      <c r="D230" s="30" t="s">
        <v>27</v>
      </c>
      <c r="E230" s="40">
        <f>J217</f>
        <v>0.4</v>
      </c>
      <c r="F230" s="40">
        <v>82</v>
      </c>
      <c r="G230" s="40">
        <v>72</v>
      </c>
      <c r="H230" s="40">
        <f t="shared" si="32"/>
        <v>82</v>
      </c>
      <c r="I230" s="40">
        <f t="shared" si="33"/>
        <v>-10</v>
      </c>
      <c r="J230" s="41">
        <f t="shared" si="36"/>
        <v>0.5</v>
      </c>
      <c r="K230" s="1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10"/>
      <c r="B231" s="37" t="s">
        <v>41</v>
      </c>
      <c r="C231" s="38">
        <v>43884</v>
      </c>
      <c r="D231" s="30" t="s">
        <v>27</v>
      </c>
      <c r="E231" s="40">
        <f>J218</f>
        <v>0.19999999999999996</v>
      </c>
      <c r="F231" s="40">
        <v>76</v>
      </c>
      <c r="G231" s="40">
        <v>72</v>
      </c>
      <c r="H231" s="40">
        <f t="shared" si="32"/>
        <v>76</v>
      </c>
      <c r="I231" s="40">
        <f t="shared" si="33"/>
        <v>-4</v>
      </c>
      <c r="J231" s="41">
        <f t="shared" si="36"/>
        <v>0.29999999999999993</v>
      </c>
      <c r="K231" s="1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10"/>
      <c r="B232" s="37" t="s">
        <v>42</v>
      </c>
      <c r="C232" s="38">
        <v>43884</v>
      </c>
      <c r="D232" s="30" t="s">
        <v>27</v>
      </c>
      <c r="E232" s="40">
        <f>J219</f>
        <v>4.899999999999999</v>
      </c>
      <c r="F232" s="40">
        <v>83</v>
      </c>
      <c r="G232" s="40">
        <v>72</v>
      </c>
      <c r="H232" s="40">
        <f t="shared" si="32"/>
        <v>78</v>
      </c>
      <c r="I232" s="40">
        <f t="shared" si="33"/>
        <v>-6</v>
      </c>
      <c r="J232" s="41">
        <f t="shared" si="36"/>
        <v>4.999999999999998</v>
      </c>
      <c r="K232" s="1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10"/>
      <c r="B233" s="37" t="s">
        <v>50</v>
      </c>
      <c r="C233" s="38">
        <v>43884</v>
      </c>
      <c r="D233" s="30" t="s">
        <v>27</v>
      </c>
      <c r="E233" s="40">
        <f>J221</f>
        <v>9.099999999999998</v>
      </c>
      <c r="F233" s="40">
        <v>76</v>
      </c>
      <c r="G233" s="40">
        <v>72</v>
      </c>
      <c r="H233" s="40">
        <f t="shared" si="32"/>
        <v>67</v>
      </c>
      <c r="I233" s="40">
        <f t="shared" si="33"/>
        <v>5</v>
      </c>
      <c r="J233" s="41">
        <f t="shared" si="36"/>
        <v>8.099999999999998</v>
      </c>
      <c r="K233" s="1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10"/>
      <c r="B234" s="37" t="s">
        <v>69</v>
      </c>
      <c r="C234" s="38">
        <v>43884</v>
      </c>
      <c r="D234" s="30" t="s">
        <v>27</v>
      </c>
      <c r="E234" s="40">
        <f>J222</f>
        <v>12.999999999999996</v>
      </c>
      <c r="F234" s="40">
        <v>98</v>
      </c>
      <c r="G234" s="40">
        <v>72</v>
      </c>
      <c r="H234" s="40">
        <f t="shared" si="32"/>
        <v>85</v>
      </c>
      <c r="I234" s="40">
        <f t="shared" si="33"/>
        <v>-13</v>
      </c>
      <c r="J234" s="41">
        <f t="shared" si="36"/>
        <v>13.099999999999996</v>
      </c>
      <c r="K234" s="1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10"/>
      <c r="B235" s="37" t="s">
        <v>51</v>
      </c>
      <c r="C235" s="38">
        <v>43884</v>
      </c>
      <c r="D235" s="30" t="s">
        <v>27</v>
      </c>
      <c r="E235" s="40">
        <f>J224</f>
        <v>11.499999999999996</v>
      </c>
      <c r="F235" s="40">
        <v>92</v>
      </c>
      <c r="G235" s="40">
        <v>72</v>
      </c>
      <c r="H235" s="40">
        <f t="shared" si="32"/>
        <v>80</v>
      </c>
      <c r="I235" s="40">
        <f t="shared" si="33"/>
        <v>-8</v>
      </c>
      <c r="J235" s="41">
        <f aca="true" t="shared" si="39" ref="J235:J266">IF(I235&gt;0,E235-I235*0.2,IF(I235&lt;-3,E235+0.1,E235))</f>
        <v>11.599999999999996</v>
      </c>
      <c r="K235" s="1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10"/>
      <c r="B236" s="37" t="s">
        <v>52</v>
      </c>
      <c r="C236" s="38">
        <v>43884</v>
      </c>
      <c r="D236" s="30" t="s">
        <v>27</v>
      </c>
      <c r="E236" s="40">
        <f>J227</f>
        <v>6.399999999999998</v>
      </c>
      <c r="F236" s="40">
        <v>76</v>
      </c>
      <c r="G236" s="40">
        <v>72</v>
      </c>
      <c r="H236" s="40">
        <f t="shared" si="32"/>
        <v>70</v>
      </c>
      <c r="I236" s="40">
        <f t="shared" si="33"/>
        <v>2</v>
      </c>
      <c r="J236" s="41">
        <f t="shared" si="39"/>
        <v>5.999999999999997</v>
      </c>
      <c r="K236" s="1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10"/>
      <c r="B237" s="37" t="s">
        <v>49</v>
      </c>
      <c r="C237" s="38">
        <v>43884</v>
      </c>
      <c r="D237" s="30" t="s">
        <v>27</v>
      </c>
      <c r="E237" s="40">
        <f>J228</f>
        <v>6.399999999999997</v>
      </c>
      <c r="F237" s="40">
        <v>77</v>
      </c>
      <c r="G237" s="40">
        <v>72</v>
      </c>
      <c r="H237" s="40">
        <f t="shared" si="32"/>
        <v>71</v>
      </c>
      <c r="I237" s="40">
        <f t="shared" si="33"/>
        <v>1</v>
      </c>
      <c r="J237" s="41">
        <f t="shared" si="39"/>
        <v>6.199999999999997</v>
      </c>
      <c r="K237" s="1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10"/>
      <c r="B238" s="37" t="s">
        <v>77</v>
      </c>
      <c r="C238" s="38">
        <v>43884</v>
      </c>
      <c r="D238" s="30" t="s">
        <v>27</v>
      </c>
      <c r="E238" s="40">
        <f>ROUND(C40/2,1)</f>
        <v>7.8</v>
      </c>
      <c r="F238" s="40">
        <v>92</v>
      </c>
      <c r="G238" s="40">
        <v>72</v>
      </c>
      <c r="H238" s="40">
        <f aca="true" t="shared" si="40" ref="H238:H280">F238-ROUND(E238,0)</f>
        <v>84</v>
      </c>
      <c r="I238" s="40">
        <f aca="true" t="shared" si="41" ref="I238:I280">G238-H238</f>
        <v>-12</v>
      </c>
      <c r="J238" s="41">
        <f t="shared" si="39"/>
        <v>7.8999999999999995</v>
      </c>
      <c r="K238" s="1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10"/>
      <c r="B239" s="46" t="s">
        <v>83</v>
      </c>
      <c r="C239" s="47">
        <v>43884</v>
      </c>
      <c r="D239" s="48" t="s">
        <v>27</v>
      </c>
      <c r="E239" s="49">
        <f>ROUND(C42/2,1)</f>
        <v>2.1</v>
      </c>
      <c r="F239" s="42">
        <v>72</v>
      </c>
      <c r="G239" s="42">
        <v>72</v>
      </c>
      <c r="H239" s="49">
        <f t="shared" si="40"/>
        <v>70</v>
      </c>
      <c r="I239" s="49">
        <f t="shared" si="41"/>
        <v>2</v>
      </c>
      <c r="J239" s="50">
        <f t="shared" si="39"/>
        <v>1.7000000000000002</v>
      </c>
      <c r="K239" s="1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10"/>
      <c r="B240" s="31" t="s">
        <v>38</v>
      </c>
      <c r="C240" s="32">
        <v>43891</v>
      </c>
      <c r="D240" s="33" t="s">
        <v>28</v>
      </c>
      <c r="E240" s="34">
        <f>J229</f>
        <v>3.6</v>
      </c>
      <c r="F240" s="35">
        <v>80</v>
      </c>
      <c r="G240" s="35">
        <v>73</v>
      </c>
      <c r="H240" s="34">
        <f t="shared" si="40"/>
        <v>76</v>
      </c>
      <c r="I240" s="34">
        <f t="shared" si="41"/>
        <v>-3</v>
      </c>
      <c r="J240" s="36">
        <f t="shared" si="39"/>
        <v>3.6</v>
      </c>
      <c r="K240" s="1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10"/>
      <c r="B241" s="37" t="s">
        <v>39</v>
      </c>
      <c r="C241" s="38">
        <v>43891</v>
      </c>
      <c r="D241" s="30" t="s">
        <v>28</v>
      </c>
      <c r="E241" s="40">
        <f>J230</f>
        <v>0.5</v>
      </c>
      <c r="F241" s="40">
        <v>71</v>
      </c>
      <c r="G241" s="40">
        <v>73</v>
      </c>
      <c r="H241" s="40">
        <f t="shared" si="40"/>
        <v>70</v>
      </c>
      <c r="I241" s="40">
        <f t="shared" si="41"/>
        <v>3</v>
      </c>
      <c r="J241" s="41">
        <f t="shared" si="39"/>
        <v>-0.10000000000000009</v>
      </c>
      <c r="K241" s="1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10"/>
      <c r="B242" s="37" t="s">
        <v>40</v>
      </c>
      <c r="C242" s="38">
        <v>43891</v>
      </c>
      <c r="D242" s="30" t="s">
        <v>28</v>
      </c>
      <c r="E242" s="40">
        <f>J206</f>
        <v>0.5999999999999998</v>
      </c>
      <c r="F242" s="40">
        <v>73</v>
      </c>
      <c r="G242" s="40">
        <v>73</v>
      </c>
      <c r="H242" s="40">
        <f t="shared" si="40"/>
        <v>72</v>
      </c>
      <c r="I242" s="40">
        <f t="shared" si="41"/>
        <v>1</v>
      </c>
      <c r="J242" s="41">
        <f t="shared" si="39"/>
        <v>0.39999999999999974</v>
      </c>
      <c r="K242" s="1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10"/>
      <c r="B243" s="37" t="s">
        <v>41</v>
      </c>
      <c r="C243" s="38">
        <v>43891</v>
      </c>
      <c r="D243" s="30" t="s">
        <v>28</v>
      </c>
      <c r="E243" s="40">
        <f>J231</f>
        <v>0.29999999999999993</v>
      </c>
      <c r="F243" s="40">
        <v>73</v>
      </c>
      <c r="G243" s="40">
        <v>73</v>
      </c>
      <c r="H243" s="40">
        <f t="shared" si="40"/>
        <v>73</v>
      </c>
      <c r="I243" s="40">
        <f t="shared" si="41"/>
        <v>0</v>
      </c>
      <c r="J243" s="41">
        <f t="shared" si="39"/>
        <v>0.29999999999999993</v>
      </c>
      <c r="K243" s="15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10"/>
      <c r="B244" s="37" t="s">
        <v>42</v>
      </c>
      <c r="C244" s="38">
        <v>43891</v>
      </c>
      <c r="D244" s="30" t="s">
        <v>28</v>
      </c>
      <c r="E244" s="40">
        <f>J232</f>
        <v>4.999999999999998</v>
      </c>
      <c r="F244" s="40">
        <v>79</v>
      </c>
      <c r="G244" s="40">
        <v>73</v>
      </c>
      <c r="H244" s="40">
        <f t="shared" si="40"/>
        <v>74</v>
      </c>
      <c r="I244" s="40">
        <f t="shared" si="41"/>
        <v>-1</v>
      </c>
      <c r="J244" s="41">
        <f t="shared" si="39"/>
        <v>4.999999999999998</v>
      </c>
      <c r="K244" s="15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10"/>
      <c r="B245" s="37" t="s">
        <v>43</v>
      </c>
      <c r="C245" s="38">
        <v>43891</v>
      </c>
      <c r="D245" s="30" t="s">
        <v>28</v>
      </c>
      <c r="E245" s="40">
        <f>J220</f>
        <v>2.1999999999999997</v>
      </c>
      <c r="F245" s="40">
        <v>76</v>
      </c>
      <c r="G245" s="40">
        <v>73</v>
      </c>
      <c r="H245" s="40">
        <f t="shared" si="40"/>
        <v>74</v>
      </c>
      <c r="I245" s="40">
        <f t="shared" si="41"/>
        <v>-1</v>
      </c>
      <c r="J245" s="41">
        <f t="shared" si="39"/>
        <v>2.1999999999999997</v>
      </c>
      <c r="K245" s="15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10"/>
      <c r="B246" s="37" t="s">
        <v>50</v>
      </c>
      <c r="C246" s="38">
        <v>43891</v>
      </c>
      <c r="D246" s="30" t="s">
        <v>28</v>
      </c>
      <c r="E246" s="40">
        <f aca="true" t="shared" si="42" ref="E246:E251">J233</f>
        <v>8.099999999999998</v>
      </c>
      <c r="F246" s="40">
        <v>91</v>
      </c>
      <c r="G246" s="40">
        <v>73</v>
      </c>
      <c r="H246" s="40">
        <f t="shared" si="40"/>
        <v>83</v>
      </c>
      <c r="I246" s="40">
        <f t="shared" si="41"/>
        <v>-10</v>
      </c>
      <c r="J246" s="41">
        <f t="shared" si="39"/>
        <v>8.199999999999998</v>
      </c>
      <c r="K246" s="15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10"/>
      <c r="B247" s="37" t="s">
        <v>69</v>
      </c>
      <c r="C247" s="38">
        <v>43891</v>
      </c>
      <c r="D247" s="30" t="s">
        <v>28</v>
      </c>
      <c r="E247" s="40">
        <f t="shared" si="42"/>
        <v>13.099999999999996</v>
      </c>
      <c r="F247" s="40">
        <v>106</v>
      </c>
      <c r="G247" s="40">
        <v>73</v>
      </c>
      <c r="H247" s="40">
        <f t="shared" si="40"/>
        <v>93</v>
      </c>
      <c r="I247" s="40">
        <f t="shared" si="41"/>
        <v>-20</v>
      </c>
      <c r="J247" s="41">
        <f t="shared" si="39"/>
        <v>13.199999999999996</v>
      </c>
      <c r="K247" s="15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10"/>
      <c r="B248" s="37" t="s">
        <v>51</v>
      </c>
      <c r="C248" s="38">
        <v>43891</v>
      </c>
      <c r="D248" s="30" t="s">
        <v>28</v>
      </c>
      <c r="E248" s="40">
        <f t="shared" si="42"/>
        <v>11.599999999999996</v>
      </c>
      <c r="F248" s="40">
        <v>82</v>
      </c>
      <c r="G248" s="40">
        <v>73</v>
      </c>
      <c r="H248" s="40">
        <f t="shared" si="40"/>
        <v>70</v>
      </c>
      <c r="I248" s="40">
        <f t="shared" si="41"/>
        <v>3</v>
      </c>
      <c r="J248" s="41">
        <f t="shared" si="39"/>
        <v>10.999999999999996</v>
      </c>
      <c r="K248" s="15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10"/>
      <c r="B249" s="37" t="s">
        <v>52</v>
      </c>
      <c r="C249" s="38">
        <v>43891</v>
      </c>
      <c r="D249" s="30" t="s">
        <v>28</v>
      </c>
      <c r="E249" s="40">
        <f t="shared" si="42"/>
        <v>5.999999999999997</v>
      </c>
      <c r="F249" s="40">
        <v>81</v>
      </c>
      <c r="G249" s="40">
        <v>73</v>
      </c>
      <c r="H249" s="40">
        <f t="shared" si="40"/>
        <v>75</v>
      </c>
      <c r="I249" s="40">
        <f t="shared" si="41"/>
        <v>-2</v>
      </c>
      <c r="J249" s="41">
        <f t="shared" si="39"/>
        <v>5.999999999999997</v>
      </c>
      <c r="K249" s="15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10"/>
      <c r="B250" s="37" t="s">
        <v>49</v>
      </c>
      <c r="C250" s="38">
        <v>43891</v>
      </c>
      <c r="D250" s="30" t="s">
        <v>28</v>
      </c>
      <c r="E250" s="40">
        <f t="shared" si="42"/>
        <v>6.199999999999997</v>
      </c>
      <c r="F250" s="40">
        <v>81</v>
      </c>
      <c r="G250" s="40">
        <v>73</v>
      </c>
      <c r="H250" s="40">
        <f t="shared" si="40"/>
        <v>75</v>
      </c>
      <c r="I250" s="40">
        <f t="shared" si="41"/>
        <v>-2</v>
      </c>
      <c r="J250" s="41">
        <f t="shared" si="39"/>
        <v>6.199999999999997</v>
      </c>
      <c r="K250" s="15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10"/>
      <c r="B251" s="37" t="s">
        <v>77</v>
      </c>
      <c r="C251" s="38">
        <v>43891</v>
      </c>
      <c r="D251" s="30" t="s">
        <v>28</v>
      </c>
      <c r="E251" s="40">
        <f t="shared" si="42"/>
        <v>7.8999999999999995</v>
      </c>
      <c r="F251" s="40">
        <v>93</v>
      </c>
      <c r="G251" s="40">
        <v>73</v>
      </c>
      <c r="H251" s="40">
        <f t="shared" si="40"/>
        <v>85</v>
      </c>
      <c r="I251" s="40">
        <f t="shared" si="41"/>
        <v>-12</v>
      </c>
      <c r="J251" s="41">
        <f t="shared" si="39"/>
        <v>7.999999999999999</v>
      </c>
      <c r="K251" s="15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10"/>
      <c r="B252" s="37" t="s">
        <v>47</v>
      </c>
      <c r="C252" s="38">
        <v>43891</v>
      </c>
      <c r="D252" s="30" t="s">
        <v>28</v>
      </c>
      <c r="E252" s="40">
        <f>J203</f>
        <v>1.0999999999999996</v>
      </c>
      <c r="F252" s="40">
        <v>75</v>
      </c>
      <c r="G252" s="40">
        <v>73</v>
      </c>
      <c r="H252" s="40">
        <f t="shared" si="40"/>
        <v>74</v>
      </c>
      <c r="I252" s="40">
        <f t="shared" si="41"/>
        <v>-1</v>
      </c>
      <c r="J252" s="41">
        <f t="shared" si="39"/>
        <v>1.0999999999999996</v>
      </c>
      <c r="K252" s="1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10"/>
      <c r="B253" s="37" t="s">
        <v>60</v>
      </c>
      <c r="C253" s="38">
        <v>43891</v>
      </c>
      <c r="D253" s="30" t="s">
        <v>28</v>
      </c>
      <c r="E253" s="40">
        <f>J101</f>
        <v>6</v>
      </c>
      <c r="F253" s="40">
        <v>93</v>
      </c>
      <c r="G253" s="40">
        <v>73</v>
      </c>
      <c r="H253" s="40">
        <f t="shared" si="40"/>
        <v>87</v>
      </c>
      <c r="I253" s="40">
        <f t="shared" si="41"/>
        <v>-14</v>
      </c>
      <c r="J253" s="41">
        <f t="shared" si="39"/>
        <v>6.1</v>
      </c>
      <c r="K253" s="1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10"/>
      <c r="B254" s="37" t="s">
        <v>45</v>
      </c>
      <c r="C254" s="38">
        <v>43891</v>
      </c>
      <c r="D254" s="30" t="s">
        <v>28</v>
      </c>
      <c r="E254" s="40">
        <f>J215</f>
        <v>8.599999999999998</v>
      </c>
      <c r="F254" s="40">
        <v>90</v>
      </c>
      <c r="G254" s="40">
        <v>73</v>
      </c>
      <c r="H254" s="40">
        <f t="shared" si="40"/>
        <v>81</v>
      </c>
      <c r="I254" s="40">
        <f t="shared" si="41"/>
        <v>-8</v>
      </c>
      <c r="J254" s="41">
        <f t="shared" si="39"/>
        <v>8.699999999999998</v>
      </c>
      <c r="K254" s="1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10"/>
      <c r="B255" s="37" t="s">
        <v>135</v>
      </c>
      <c r="C255" s="38">
        <v>43891</v>
      </c>
      <c r="D255" s="30" t="s">
        <v>28</v>
      </c>
      <c r="E255" s="40">
        <f>J189</f>
        <v>5.5</v>
      </c>
      <c r="F255" s="40">
        <v>84</v>
      </c>
      <c r="G255" s="40">
        <v>73</v>
      </c>
      <c r="H255" s="40">
        <f t="shared" si="40"/>
        <v>78</v>
      </c>
      <c r="I255" s="40">
        <f t="shared" si="41"/>
        <v>-5</v>
      </c>
      <c r="J255" s="41">
        <f t="shared" si="39"/>
        <v>5.6</v>
      </c>
      <c r="K255" s="15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10"/>
      <c r="B256" s="37" t="s">
        <v>54</v>
      </c>
      <c r="C256" s="38">
        <v>43891</v>
      </c>
      <c r="D256" s="30" t="s">
        <v>28</v>
      </c>
      <c r="E256" s="40">
        <f>J226</f>
        <v>6.299999999999997</v>
      </c>
      <c r="F256" s="40">
        <v>86</v>
      </c>
      <c r="G256" s="40">
        <v>73</v>
      </c>
      <c r="H256" s="40">
        <f t="shared" si="40"/>
        <v>80</v>
      </c>
      <c r="I256" s="40">
        <f t="shared" si="41"/>
        <v>-7</v>
      </c>
      <c r="J256" s="41">
        <f t="shared" si="39"/>
        <v>6.399999999999997</v>
      </c>
      <c r="K256" s="1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10"/>
      <c r="B257" s="37" t="s">
        <v>59</v>
      </c>
      <c r="C257" s="38">
        <v>43891</v>
      </c>
      <c r="D257" s="30" t="s">
        <v>28</v>
      </c>
      <c r="E257" s="40">
        <f>J225</f>
        <v>2.3000000000000003</v>
      </c>
      <c r="F257" s="40">
        <v>80</v>
      </c>
      <c r="G257" s="40">
        <v>73</v>
      </c>
      <c r="H257" s="40">
        <f t="shared" si="40"/>
        <v>78</v>
      </c>
      <c r="I257" s="40">
        <f t="shared" si="41"/>
        <v>-5</v>
      </c>
      <c r="J257" s="41">
        <f t="shared" si="39"/>
        <v>2.4000000000000004</v>
      </c>
      <c r="K257" s="1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10"/>
      <c r="B258" s="46" t="s">
        <v>78</v>
      </c>
      <c r="C258" s="47">
        <v>43891</v>
      </c>
      <c r="D258" s="48" t="s">
        <v>28</v>
      </c>
      <c r="E258" s="49">
        <f>ROUND(C41/2,1)</f>
        <v>5.7</v>
      </c>
      <c r="F258" s="42">
        <v>82</v>
      </c>
      <c r="G258" s="42">
        <v>73</v>
      </c>
      <c r="H258" s="49">
        <f t="shared" si="40"/>
        <v>76</v>
      </c>
      <c r="I258" s="49">
        <f t="shared" si="41"/>
        <v>-3</v>
      </c>
      <c r="J258" s="50">
        <f t="shared" si="39"/>
        <v>5.7</v>
      </c>
      <c r="K258" s="15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10"/>
      <c r="B259" s="31" t="s">
        <v>38</v>
      </c>
      <c r="C259" s="32">
        <v>43898</v>
      </c>
      <c r="D259" s="33" t="s">
        <v>19</v>
      </c>
      <c r="E259" s="34">
        <f aca="true" t="shared" si="43" ref="E259:E270">J240</f>
        <v>3.6</v>
      </c>
      <c r="F259" s="35">
        <v>82</v>
      </c>
      <c r="G259" s="35">
        <v>72</v>
      </c>
      <c r="H259" s="34">
        <f t="shared" si="40"/>
        <v>78</v>
      </c>
      <c r="I259" s="34">
        <f t="shared" si="41"/>
        <v>-6</v>
      </c>
      <c r="J259" s="36">
        <f t="shared" si="39"/>
        <v>3.7</v>
      </c>
      <c r="K259" s="15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10"/>
      <c r="B260" s="37" t="s">
        <v>39</v>
      </c>
      <c r="C260" s="38">
        <v>43898</v>
      </c>
      <c r="D260" s="30" t="s">
        <v>19</v>
      </c>
      <c r="E260" s="40">
        <f t="shared" si="43"/>
        <v>-0.10000000000000009</v>
      </c>
      <c r="F260" s="40">
        <v>87</v>
      </c>
      <c r="G260" s="40">
        <v>72</v>
      </c>
      <c r="H260" s="40">
        <f t="shared" si="40"/>
        <v>87</v>
      </c>
      <c r="I260" s="40">
        <f t="shared" si="41"/>
        <v>-15</v>
      </c>
      <c r="J260" s="41">
        <f t="shared" si="39"/>
        <v>-8.326672684688674E-17</v>
      </c>
      <c r="K260" s="15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10"/>
      <c r="B261" s="37" t="s">
        <v>40</v>
      </c>
      <c r="C261" s="38">
        <v>43898</v>
      </c>
      <c r="D261" s="30" t="s">
        <v>19</v>
      </c>
      <c r="E261" s="40">
        <f t="shared" si="43"/>
        <v>0.39999999999999974</v>
      </c>
      <c r="F261" s="40">
        <v>77</v>
      </c>
      <c r="G261" s="40">
        <v>72</v>
      </c>
      <c r="H261" s="40">
        <f t="shared" si="40"/>
        <v>77</v>
      </c>
      <c r="I261" s="40">
        <f t="shared" si="41"/>
        <v>-5</v>
      </c>
      <c r="J261" s="41">
        <f t="shared" si="39"/>
        <v>0.4999999999999998</v>
      </c>
      <c r="K261" s="1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10"/>
      <c r="B262" s="37" t="s">
        <v>41</v>
      </c>
      <c r="C262" s="38">
        <v>43898</v>
      </c>
      <c r="D262" s="30" t="s">
        <v>19</v>
      </c>
      <c r="E262" s="40">
        <f t="shared" si="43"/>
        <v>0.29999999999999993</v>
      </c>
      <c r="F262" s="40">
        <v>76</v>
      </c>
      <c r="G262" s="40">
        <v>72</v>
      </c>
      <c r="H262" s="40">
        <f t="shared" si="40"/>
        <v>76</v>
      </c>
      <c r="I262" s="40">
        <f t="shared" si="41"/>
        <v>-4</v>
      </c>
      <c r="J262" s="41">
        <f t="shared" si="39"/>
        <v>0.3999999999999999</v>
      </c>
      <c r="K262" s="15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10"/>
      <c r="B263" s="37" t="s">
        <v>42</v>
      </c>
      <c r="C263" s="38">
        <v>43898</v>
      </c>
      <c r="D263" s="30" t="s">
        <v>19</v>
      </c>
      <c r="E263" s="40">
        <f t="shared" si="43"/>
        <v>4.999999999999998</v>
      </c>
      <c r="F263" s="40">
        <v>81</v>
      </c>
      <c r="G263" s="40">
        <v>72</v>
      </c>
      <c r="H263" s="40">
        <f t="shared" si="40"/>
        <v>76</v>
      </c>
      <c r="I263" s="40">
        <f t="shared" si="41"/>
        <v>-4</v>
      </c>
      <c r="J263" s="41">
        <f t="shared" si="39"/>
        <v>5.099999999999998</v>
      </c>
      <c r="K263" s="15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10"/>
      <c r="B264" s="37" t="s">
        <v>43</v>
      </c>
      <c r="C264" s="38">
        <v>43898</v>
      </c>
      <c r="D264" s="30" t="s">
        <v>19</v>
      </c>
      <c r="E264" s="40">
        <f t="shared" si="43"/>
        <v>2.1999999999999997</v>
      </c>
      <c r="F264" s="40">
        <v>76</v>
      </c>
      <c r="G264" s="40">
        <v>72</v>
      </c>
      <c r="H264" s="40">
        <f t="shared" si="40"/>
        <v>74</v>
      </c>
      <c r="I264" s="40">
        <f t="shared" si="41"/>
        <v>-2</v>
      </c>
      <c r="J264" s="41">
        <f t="shared" si="39"/>
        <v>2.1999999999999997</v>
      </c>
      <c r="K264" s="15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10"/>
      <c r="B265" s="37" t="s">
        <v>50</v>
      </c>
      <c r="C265" s="38">
        <v>43898</v>
      </c>
      <c r="D265" s="30" t="s">
        <v>19</v>
      </c>
      <c r="E265" s="40">
        <f t="shared" si="43"/>
        <v>8.199999999999998</v>
      </c>
      <c r="F265" s="40">
        <v>83</v>
      </c>
      <c r="G265" s="40">
        <v>72</v>
      </c>
      <c r="H265" s="40">
        <f t="shared" si="40"/>
        <v>75</v>
      </c>
      <c r="I265" s="40">
        <f t="shared" si="41"/>
        <v>-3</v>
      </c>
      <c r="J265" s="41">
        <f t="shared" si="39"/>
        <v>8.199999999999998</v>
      </c>
      <c r="K265" s="15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10"/>
      <c r="B266" s="37" t="s">
        <v>69</v>
      </c>
      <c r="C266" s="38">
        <v>43898</v>
      </c>
      <c r="D266" s="30" t="s">
        <v>19</v>
      </c>
      <c r="E266" s="40">
        <f t="shared" si="43"/>
        <v>13.199999999999996</v>
      </c>
      <c r="F266" s="40">
        <v>101</v>
      </c>
      <c r="G266" s="40">
        <v>72</v>
      </c>
      <c r="H266" s="40">
        <f t="shared" si="40"/>
        <v>88</v>
      </c>
      <c r="I266" s="40">
        <f t="shared" si="41"/>
        <v>-16</v>
      </c>
      <c r="J266" s="41">
        <f t="shared" si="39"/>
        <v>13.299999999999995</v>
      </c>
      <c r="K266" s="15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10"/>
      <c r="B267" s="37" t="s">
        <v>51</v>
      </c>
      <c r="C267" s="38">
        <v>43898</v>
      </c>
      <c r="D267" s="30" t="s">
        <v>19</v>
      </c>
      <c r="E267" s="40">
        <f t="shared" si="43"/>
        <v>10.999999999999996</v>
      </c>
      <c r="F267" s="40">
        <v>87</v>
      </c>
      <c r="G267" s="40">
        <v>72</v>
      </c>
      <c r="H267" s="40">
        <f t="shared" si="40"/>
        <v>76</v>
      </c>
      <c r="I267" s="40">
        <f t="shared" si="41"/>
        <v>-4</v>
      </c>
      <c r="J267" s="41">
        <f aca="true" t="shared" si="44" ref="J267:J280">IF(I267&gt;0,E267-I267*0.2,IF(I267&lt;-3,E267+0.1,E267))</f>
        <v>11.099999999999996</v>
      </c>
      <c r="K267" s="15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10"/>
      <c r="B268" s="37" t="s">
        <v>52</v>
      </c>
      <c r="C268" s="38">
        <v>43898</v>
      </c>
      <c r="D268" s="30" t="s">
        <v>19</v>
      </c>
      <c r="E268" s="40">
        <f t="shared" si="43"/>
        <v>5.999999999999997</v>
      </c>
      <c r="F268" s="40">
        <v>80</v>
      </c>
      <c r="G268" s="40">
        <v>72</v>
      </c>
      <c r="H268" s="40">
        <f t="shared" si="40"/>
        <v>74</v>
      </c>
      <c r="I268" s="40">
        <f t="shared" si="41"/>
        <v>-2</v>
      </c>
      <c r="J268" s="41">
        <f t="shared" si="44"/>
        <v>5.999999999999997</v>
      </c>
      <c r="K268" s="15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10"/>
      <c r="B269" s="37" t="s">
        <v>49</v>
      </c>
      <c r="C269" s="38">
        <v>43898</v>
      </c>
      <c r="D269" s="30" t="s">
        <v>19</v>
      </c>
      <c r="E269" s="40">
        <f t="shared" si="43"/>
        <v>6.199999999999997</v>
      </c>
      <c r="F269" s="40">
        <v>81</v>
      </c>
      <c r="G269" s="40">
        <v>72</v>
      </c>
      <c r="H269" s="40">
        <f t="shared" si="40"/>
        <v>75</v>
      </c>
      <c r="I269" s="40">
        <f t="shared" si="41"/>
        <v>-3</v>
      </c>
      <c r="J269" s="41">
        <f t="shared" si="44"/>
        <v>6.199999999999997</v>
      </c>
      <c r="K269" s="15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10"/>
      <c r="B270" s="46" t="s">
        <v>77</v>
      </c>
      <c r="C270" s="47">
        <v>43898</v>
      </c>
      <c r="D270" s="48" t="s">
        <v>19</v>
      </c>
      <c r="E270" s="49">
        <f t="shared" si="43"/>
        <v>7.999999999999999</v>
      </c>
      <c r="F270" s="42">
        <v>98</v>
      </c>
      <c r="G270" s="42">
        <v>72</v>
      </c>
      <c r="H270" s="49">
        <f t="shared" si="40"/>
        <v>90</v>
      </c>
      <c r="I270" s="49">
        <f t="shared" si="41"/>
        <v>-18</v>
      </c>
      <c r="J270" s="50">
        <f t="shared" si="44"/>
        <v>8.1</v>
      </c>
      <c r="K270" s="15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10"/>
      <c r="B271" s="31" t="s">
        <v>41</v>
      </c>
      <c r="C271" s="32">
        <v>44171</v>
      </c>
      <c r="D271" s="33" t="s">
        <v>18</v>
      </c>
      <c r="E271" s="34">
        <f aca="true" t="shared" si="45" ref="E271:E278">J262</f>
        <v>0.3999999999999999</v>
      </c>
      <c r="F271" s="35">
        <v>75</v>
      </c>
      <c r="G271" s="35">
        <v>72</v>
      </c>
      <c r="H271" s="34">
        <f t="shared" si="40"/>
        <v>75</v>
      </c>
      <c r="I271" s="34">
        <f t="shared" si="41"/>
        <v>-3</v>
      </c>
      <c r="J271" s="36">
        <f t="shared" si="44"/>
        <v>0.3999999999999999</v>
      </c>
      <c r="K271" s="15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10"/>
      <c r="B272" s="37" t="s">
        <v>42</v>
      </c>
      <c r="C272" s="38">
        <v>44171</v>
      </c>
      <c r="D272" s="30" t="s">
        <v>18</v>
      </c>
      <c r="E272" s="40">
        <f t="shared" si="45"/>
        <v>5.099999999999998</v>
      </c>
      <c r="F272" s="40">
        <v>80</v>
      </c>
      <c r="G272" s="40">
        <v>72</v>
      </c>
      <c r="H272" s="40">
        <f t="shared" si="40"/>
        <v>75</v>
      </c>
      <c r="I272" s="40">
        <f t="shared" si="41"/>
        <v>-3</v>
      </c>
      <c r="J272" s="41">
        <f t="shared" si="44"/>
        <v>5.099999999999998</v>
      </c>
      <c r="K272" s="15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10"/>
      <c r="B273" s="37" t="s">
        <v>43</v>
      </c>
      <c r="C273" s="38">
        <v>44171</v>
      </c>
      <c r="D273" s="30" t="s">
        <v>18</v>
      </c>
      <c r="E273" s="40">
        <f t="shared" si="45"/>
        <v>2.1999999999999997</v>
      </c>
      <c r="F273" s="40">
        <v>83</v>
      </c>
      <c r="G273" s="40">
        <v>72</v>
      </c>
      <c r="H273" s="40">
        <f t="shared" si="40"/>
        <v>81</v>
      </c>
      <c r="I273" s="40">
        <f t="shared" si="41"/>
        <v>-9</v>
      </c>
      <c r="J273" s="41">
        <f t="shared" si="44"/>
        <v>2.3</v>
      </c>
      <c r="K273" s="15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10"/>
      <c r="B274" s="37" t="s">
        <v>50</v>
      </c>
      <c r="C274" s="38">
        <v>44171</v>
      </c>
      <c r="D274" s="30" t="s">
        <v>18</v>
      </c>
      <c r="E274" s="40">
        <f t="shared" si="45"/>
        <v>8.199999999999998</v>
      </c>
      <c r="F274" s="40">
        <v>88</v>
      </c>
      <c r="G274" s="40">
        <v>72</v>
      </c>
      <c r="H274" s="40">
        <f t="shared" si="40"/>
        <v>80</v>
      </c>
      <c r="I274" s="40">
        <f t="shared" si="41"/>
        <v>-8</v>
      </c>
      <c r="J274" s="41">
        <f t="shared" si="44"/>
        <v>8.299999999999997</v>
      </c>
      <c r="K274" s="15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10"/>
      <c r="B275" s="37" t="s">
        <v>69</v>
      </c>
      <c r="C275" s="38">
        <v>44171</v>
      </c>
      <c r="D275" s="30" t="s">
        <v>18</v>
      </c>
      <c r="E275" s="40">
        <f t="shared" si="45"/>
        <v>13.299999999999995</v>
      </c>
      <c r="F275" s="40">
        <v>99</v>
      </c>
      <c r="G275" s="40">
        <v>72</v>
      </c>
      <c r="H275" s="40">
        <f t="shared" si="40"/>
        <v>86</v>
      </c>
      <c r="I275" s="40">
        <f t="shared" si="41"/>
        <v>-14</v>
      </c>
      <c r="J275" s="41">
        <f t="shared" si="44"/>
        <v>13.399999999999995</v>
      </c>
      <c r="K275" s="15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10"/>
      <c r="B276" s="37" t="s">
        <v>51</v>
      </c>
      <c r="C276" s="38">
        <v>44171</v>
      </c>
      <c r="D276" s="30" t="s">
        <v>18</v>
      </c>
      <c r="E276" s="40">
        <f t="shared" si="45"/>
        <v>11.099999999999996</v>
      </c>
      <c r="F276" s="40">
        <v>90</v>
      </c>
      <c r="G276" s="40">
        <v>72</v>
      </c>
      <c r="H276" s="40">
        <f t="shared" si="40"/>
        <v>79</v>
      </c>
      <c r="I276" s="40">
        <f t="shared" si="41"/>
        <v>-7</v>
      </c>
      <c r="J276" s="41">
        <f t="shared" si="44"/>
        <v>11.199999999999996</v>
      </c>
      <c r="K276" s="15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10"/>
      <c r="B277" s="37" t="s">
        <v>52</v>
      </c>
      <c r="C277" s="38">
        <v>44171</v>
      </c>
      <c r="D277" s="30" t="s">
        <v>18</v>
      </c>
      <c r="E277" s="40">
        <f t="shared" si="45"/>
        <v>5.999999999999997</v>
      </c>
      <c r="F277" s="40">
        <v>86</v>
      </c>
      <c r="G277" s="40">
        <v>72</v>
      </c>
      <c r="H277" s="40">
        <f t="shared" si="40"/>
        <v>80</v>
      </c>
      <c r="I277" s="40">
        <f t="shared" si="41"/>
        <v>-8</v>
      </c>
      <c r="J277" s="41">
        <f t="shared" si="44"/>
        <v>6.099999999999997</v>
      </c>
      <c r="K277" s="15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10"/>
      <c r="B278" s="37" t="s">
        <v>49</v>
      </c>
      <c r="C278" s="38">
        <v>44171</v>
      </c>
      <c r="D278" s="30" t="s">
        <v>18</v>
      </c>
      <c r="E278" s="40">
        <f t="shared" si="45"/>
        <v>6.199999999999997</v>
      </c>
      <c r="F278" s="40">
        <v>86</v>
      </c>
      <c r="G278" s="40">
        <v>72</v>
      </c>
      <c r="H278" s="40">
        <f t="shared" si="40"/>
        <v>80</v>
      </c>
      <c r="I278" s="40">
        <f t="shared" si="41"/>
        <v>-8</v>
      </c>
      <c r="J278" s="41">
        <f t="shared" si="44"/>
        <v>6.299999999999996</v>
      </c>
      <c r="K278" s="15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10"/>
      <c r="B279" s="37" t="s">
        <v>45</v>
      </c>
      <c r="C279" s="38">
        <v>43905</v>
      </c>
      <c r="D279" s="30" t="s">
        <v>18</v>
      </c>
      <c r="E279" s="40">
        <f>J254</f>
        <v>8.699999999999998</v>
      </c>
      <c r="F279" s="40">
        <v>85</v>
      </c>
      <c r="G279" s="40">
        <v>72</v>
      </c>
      <c r="H279" s="40">
        <f t="shared" si="40"/>
        <v>76</v>
      </c>
      <c r="I279" s="40">
        <f t="shared" si="41"/>
        <v>-4</v>
      </c>
      <c r="J279" s="41">
        <f t="shared" si="44"/>
        <v>8.799999999999997</v>
      </c>
      <c r="K279" s="15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10"/>
      <c r="B280" s="46" t="s">
        <v>46</v>
      </c>
      <c r="C280" s="47">
        <v>43905</v>
      </c>
      <c r="D280" s="48" t="s">
        <v>18</v>
      </c>
      <c r="E280" s="42">
        <f>ROUND(C12/2,1)</f>
        <v>6.7</v>
      </c>
      <c r="F280" s="42">
        <v>86</v>
      </c>
      <c r="G280" s="42">
        <v>72</v>
      </c>
      <c r="H280" s="42">
        <f t="shared" si="40"/>
        <v>79</v>
      </c>
      <c r="I280" s="42">
        <f t="shared" si="41"/>
        <v>-7</v>
      </c>
      <c r="J280" s="50">
        <f t="shared" si="44"/>
        <v>6.8</v>
      </c>
      <c r="K280" s="15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80"/>
  <sheetViews>
    <sheetView showGridLines="0" zoomScalePageLayoutView="0" workbookViewId="0" topLeftCell="F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3.421875" style="5" customWidth="1"/>
    <col min="4" max="4" width="12.140625" style="5" customWidth="1"/>
    <col min="5" max="5" width="11.421875" style="5" customWidth="1"/>
    <col min="6" max="8" width="10.140625" style="5" customWidth="1"/>
    <col min="9" max="13" width="9.140625" style="5" customWidth="1"/>
    <col min="14" max="14" width="8.140625" style="5" customWidth="1"/>
    <col min="15" max="17" width="9.140625" style="5" customWidth="1"/>
    <col min="18" max="18" width="8.8515625" style="5" customWidth="1"/>
    <col min="19" max="19" width="9.140625" style="5" customWidth="1"/>
    <col min="20" max="20" width="9.421875" style="5" customWidth="1"/>
    <col min="21" max="22" width="8.8515625" style="5" customWidth="1"/>
    <col min="23" max="23" width="11.140625" style="5" customWidth="1"/>
    <col min="24" max="24" width="8.8515625" style="5" customWidth="1"/>
    <col min="25" max="16384" width="8.8515625" style="5" customWidth="1"/>
  </cols>
  <sheetData>
    <row r="1" spans="1:23" ht="13.5" customHeight="1">
      <c r="A1" s="6" t="s">
        <v>6</v>
      </c>
      <c r="B1" s="7"/>
      <c r="C1" s="7"/>
      <c r="D1" s="6" t="s">
        <v>138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8"/>
    </row>
    <row r="2" spans="1:23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8"/>
      <c r="W2" s="68"/>
    </row>
    <row r="3" spans="1:23" ht="13.5" customHeight="1">
      <c r="A3" s="10"/>
      <c r="B3" s="11" t="s">
        <v>8</v>
      </c>
      <c r="C3" s="11" t="s">
        <v>9</v>
      </c>
      <c r="D3" s="12">
        <v>43800</v>
      </c>
      <c r="E3" s="12">
        <v>43807</v>
      </c>
      <c r="F3" s="12">
        <v>43814</v>
      </c>
      <c r="G3" s="12">
        <v>43821</v>
      </c>
      <c r="H3" s="12">
        <v>43828</v>
      </c>
      <c r="I3" s="12">
        <v>43835</v>
      </c>
      <c r="J3" s="12">
        <v>43842</v>
      </c>
      <c r="K3" s="12">
        <v>43849</v>
      </c>
      <c r="L3" s="12">
        <v>43856</v>
      </c>
      <c r="M3" s="12">
        <v>43863</v>
      </c>
      <c r="N3" s="12">
        <v>43870</v>
      </c>
      <c r="O3" s="12">
        <v>43877</v>
      </c>
      <c r="P3" s="12">
        <v>43884</v>
      </c>
      <c r="Q3" s="12">
        <v>43891</v>
      </c>
      <c r="R3" s="12">
        <v>43898</v>
      </c>
      <c r="S3" s="12">
        <v>43905</v>
      </c>
      <c r="T3" s="14"/>
      <c r="U3" s="15"/>
      <c r="V3" s="8"/>
      <c r="W3" s="68"/>
    </row>
    <row r="4" spans="1:23" ht="42.75" customHeight="1">
      <c r="A4" s="10"/>
      <c r="B4" s="16" t="s">
        <v>16</v>
      </c>
      <c r="C4" s="17"/>
      <c r="D4" s="18" t="s">
        <v>26</v>
      </c>
      <c r="E4" s="18" t="s">
        <v>17</v>
      </c>
      <c r="F4" s="18" t="s">
        <v>30</v>
      </c>
      <c r="G4" s="18" t="s">
        <v>24</v>
      </c>
      <c r="H4" s="18" t="s">
        <v>23</v>
      </c>
      <c r="I4" s="18" t="s">
        <v>31</v>
      </c>
      <c r="J4" s="18" t="s">
        <v>32</v>
      </c>
      <c r="K4" s="18" t="s">
        <v>22</v>
      </c>
      <c r="L4" s="18" t="s">
        <v>29</v>
      </c>
      <c r="M4" s="18" t="s">
        <v>21</v>
      </c>
      <c r="N4" s="18" t="s">
        <v>25</v>
      </c>
      <c r="O4" s="18" t="s">
        <v>20</v>
      </c>
      <c r="P4" s="18" t="s">
        <v>27</v>
      </c>
      <c r="Q4" s="18" t="s">
        <v>28</v>
      </c>
      <c r="R4" s="18" t="s">
        <v>19</v>
      </c>
      <c r="S4" s="18" t="s">
        <v>18</v>
      </c>
      <c r="T4" s="19" t="s">
        <v>134</v>
      </c>
      <c r="U4" s="20" t="s">
        <v>34</v>
      </c>
      <c r="V4" s="8"/>
      <c r="W4" s="69" t="s">
        <v>143</v>
      </c>
    </row>
    <row r="5" spans="1:23" ht="13.5" customHeight="1">
      <c r="A5" s="10"/>
      <c r="B5" s="22" t="s">
        <v>38</v>
      </c>
      <c r="C5" s="67">
        <v>9</v>
      </c>
      <c r="D5" s="24">
        <f aca="true" t="shared" si="0" ref="D5:D10">F46</f>
        <v>72</v>
      </c>
      <c r="E5" s="24">
        <f aca="true" t="shared" si="1" ref="E5:E10">F58</f>
        <v>75</v>
      </c>
      <c r="F5" s="24">
        <f aca="true" t="shared" si="2" ref="F5:F10">F75</f>
        <v>79</v>
      </c>
      <c r="G5" s="24">
        <f aca="true" t="shared" si="3" ref="G5:G10">F90</f>
        <v>73</v>
      </c>
      <c r="H5" s="24">
        <f aca="true" t="shared" si="4" ref="H5:H10">F109</f>
        <v>86</v>
      </c>
      <c r="I5" s="24">
        <f aca="true" t="shared" si="5" ref="I5:I10">F123</f>
        <v>79</v>
      </c>
      <c r="J5" s="25"/>
      <c r="K5" s="24">
        <f aca="true" t="shared" si="6" ref="K5:K10">F157</f>
        <v>82</v>
      </c>
      <c r="L5" s="24">
        <f aca="true" t="shared" si="7" ref="L5:L10">F176</f>
        <v>75</v>
      </c>
      <c r="M5" s="24">
        <f aca="true" t="shared" si="8" ref="M5:M10">F191</f>
        <v>79</v>
      </c>
      <c r="N5" s="24">
        <f aca="true" t="shared" si="9" ref="N5:N10">F204</f>
        <v>81</v>
      </c>
      <c r="O5" s="24">
        <f>F216</f>
        <v>81</v>
      </c>
      <c r="P5" s="24">
        <f>F229</f>
        <v>78</v>
      </c>
      <c r="Q5" s="24">
        <f aca="true" t="shared" si="10" ref="Q5:Q10">F240</f>
        <v>80</v>
      </c>
      <c r="R5" s="24">
        <f aca="true" t="shared" si="11" ref="R5:R10">F259</f>
        <v>82</v>
      </c>
      <c r="S5" s="25"/>
      <c r="T5" s="64">
        <f aca="true" t="shared" si="12" ref="T5:T11">SUM(SMALL(D5:S5,1))+SUM(SMALL(D5:S5,2))+SUM(SMALL(D5:S5,3))+SUM(SMALL(D5:S5,4))+SUM(SMALL(D5:S5,5))+SUM(SMALL(D5:S5,6))+SUM(SMALL(D5:S5,7))+SUM(SMALL(D5:S5,8))</f>
        <v>610</v>
      </c>
      <c r="U5" s="15"/>
      <c r="V5" s="8"/>
      <c r="W5" s="70">
        <f aca="true" t="shared" si="13" ref="W5:W11">T5/8</f>
        <v>76.25</v>
      </c>
    </row>
    <row r="6" spans="1:23" ht="13.5" customHeight="1">
      <c r="A6" s="10"/>
      <c r="B6" s="22" t="s">
        <v>39</v>
      </c>
      <c r="C6" s="24">
        <v>5.3</v>
      </c>
      <c r="D6" s="24">
        <f t="shared" si="0"/>
        <v>76</v>
      </c>
      <c r="E6" s="24">
        <f t="shared" si="1"/>
        <v>72</v>
      </c>
      <c r="F6" s="24">
        <f t="shared" si="2"/>
        <v>74</v>
      </c>
      <c r="G6" s="24">
        <f t="shared" si="3"/>
        <v>70</v>
      </c>
      <c r="H6" s="24">
        <f t="shared" si="4"/>
        <v>74</v>
      </c>
      <c r="I6" s="24">
        <f t="shared" si="5"/>
        <v>72</v>
      </c>
      <c r="J6" s="24">
        <f>F142</f>
        <v>71</v>
      </c>
      <c r="K6" s="24">
        <f t="shared" si="6"/>
        <v>77</v>
      </c>
      <c r="L6" s="24">
        <f t="shared" si="7"/>
        <v>73</v>
      </c>
      <c r="M6" s="24">
        <f t="shared" si="8"/>
        <v>75</v>
      </c>
      <c r="N6" s="24">
        <f t="shared" si="9"/>
        <v>74</v>
      </c>
      <c r="O6" s="24">
        <f>F217</f>
        <v>71</v>
      </c>
      <c r="P6" s="24">
        <f>F230</f>
        <v>82</v>
      </c>
      <c r="Q6" s="24">
        <f t="shared" si="10"/>
        <v>71</v>
      </c>
      <c r="R6" s="24">
        <f t="shared" si="11"/>
        <v>87</v>
      </c>
      <c r="S6" s="25"/>
      <c r="T6" s="64">
        <f t="shared" si="12"/>
        <v>574</v>
      </c>
      <c r="U6" s="15"/>
      <c r="V6" s="8"/>
      <c r="W6" s="70">
        <f t="shared" si="13"/>
        <v>71.75</v>
      </c>
    </row>
    <row r="7" spans="1:23" ht="13.5" customHeight="1">
      <c r="A7" s="10"/>
      <c r="B7" s="22" t="s">
        <v>40</v>
      </c>
      <c r="C7" s="24">
        <v>3.8</v>
      </c>
      <c r="D7" s="24">
        <f t="shared" si="0"/>
        <v>75</v>
      </c>
      <c r="E7" s="24">
        <f t="shared" si="1"/>
        <v>77</v>
      </c>
      <c r="F7" s="24">
        <f t="shared" si="2"/>
        <v>79</v>
      </c>
      <c r="G7" s="24">
        <f t="shared" si="3"/>
        <v>67</v>
      </c>
      <c r="H7" s="24">
        <f t="shared" si="4"/>
        <v>75</v>
      </c>
      <c r="I7" s="24">
        <f t="shared" si="5"/>
        <v>79</v>
      </c>
      <c r="J7" s="24">
        <f>F143</f>
        <v>77</v>
      </c>
      <c r="K7" s="24">
        <f t="shared" si="6"/>
        <v>78</v>
      </c>
      <c r="L7" s="24">
        <f t="shared" si="7"/>
        <v>70</v>
      </c>
      <c r="M7" s="24">
        <f t="shared" si="8"/>
        <v>80</v>
      </c>
      <c r="N7" s="24">
        <f t="shared" si="9"/>
        <v>74</v>
      </c>
      <c r="O7" s="25"/>
      <c r="P7" s="25"/>
      <c r="Q7" s="24">
        <f t="shared" si="10"/>
        <v>73</v>
      </c>
      <c r="R7" s="24">
        <f t="shared" si="11"/>
        <v>77</v>
      </c>
      <c r="S7" s="25"/>
      <c r="T7" s="64">
        <f t="shared" si="12"/>
        <v>588</v>
      </c>
      <c r="U7" s="15"/>
      <c r="V7" s="8"/>
      <c r="W7" s="70">
        <f t="shared" si="13"/>
        <v>73.5</v>
      </c>
    </row>
    <row r="8" spans="1:23" ht="13.5" customHeight="1">
      <c r="A8" s="10"/>
      <c r="B8" s="22" t="s">
        <v>41</v>
      </c>
      <c r="C8" s="24">
        <v>8.4</v>
      </c>
      <c r="D8" s="24">
        <f t="shared" si="0"/>
        <v>71</v>
      </c>
      <c r="E8" s="24">
        <f t="shared" si="1"/>
        <v>70</v>
      </c>
      <c r="F8" s="24">
        <f t="shared" si="2"/>
        <v>84</v>
      </c>
      <c r="G8" s="24">
        <f t="shared" si="3"/>
        <v>72</v>
      </c>
      <c r="H8" s="24">
        <f t="shared" si="4"/>
        <v>77</v>
      </c>
      <c r="I8" s="24">
        <f t="shared" si="5"/>
        <v>77</v>
      </c>
      <c r="J8" s="24">
        <f>F144</f>
        <v>70</v>
      </c>
      <c r="K8" s="24">
        <f t="shared" si="6"/>
        <v>78</v>
      </c>
      <c r="L8" s="24">
        <f t="shared" si="7"/>
        <v>71</v>
      </c>
      <c r="M8" s="24">
        <f t="shared" si="8"/>
        <v>72</v>
      </c>
      <c r="N8" s="24">
        <f t="shared" si="9"/>
        <v>74</v>
      </c>
      <c r="O8" s="24">
        <f>F218</f>
        <v>70</v>
      </c>
      <c r="P8" s="24">
        <f>F231</f>
        <v>76</v>
      </c>
      <c r="Q8" s="24">
        <f t="shared" si="10"/>
        <v>73</v>
      </c>
      <c r="R8" s="24">
        <f t="shared" si="11"/>
        <v>76</v>
      </c>
      <c r="S8" s="24">
        <f>F271</f>
        <v>75</v>
      </c>
      <c r="T8" s="64">
        <f t="shared" si="12"/>
        <v>569</v>
      </c>
      <c r="U8" s="15"/>
      <c r="V8" s="8"/>
      <c r="W8" s="70">
        <f t="shared" si="13"/>
        <v>71.125</v>
      </c>
    </row>
    <row r="9" spans="1:23" ht="13.5" customHeight="1">
      <c r="A9" s="10"/>
      <c r="B9" s="22" t="s">
        <v>42</v>
      </c>
      <c r="C9" s="24">
        <v>17.9</v>
      </c>
      <c r="D9" s="24">
        <f t="shared" si="0"/>
        <v>80</v>
      </c>
      <c r="E9" s="24">
        <f t="shared" si="1"/>
        <v>75</v>
      </c>
      <c r="F9" s="24">
        <f t="shared" si="2"/>
        <v>82</v>
      </c>
      <c r="G9" s="24">
        <f t="shared" si="3"/>
        <v>74</v>
      </c>
      <c r="H9" s="24">
        <f t="shared" si="4"/>
        <v>76</v>
      </c>
      <c r="I9" s="24">
        <f t="shared" si="5"/>
        <v>103</v>
      </c>
      <c r="J9" s="24">
        <f>F145</f>
        <v>81</v>
      </c>
      <c r="K9" s="24">
        <f t="shared" si="6"/>
        <v>76</v>
      </c>
      <c r="L9" s="24">
        <f t="shared" si="7"/>
        <v>73</v>
      </c>
      <c r="M9" s="24">
        <f t="shared" si="8"/>
        <v>77</v>
      </c>
      <c r="N9" s="24">
        <f t="shared" si="9"/>
        <v>85</v>
      </c>
      <c r="O9" s="24">
        <f>F219</f>
        <v>82</v>
      </c>
      <c r="P9" s="24">
        <f>F232</f>
        <v>83</v>
      </c>
      <c r="Q9" s="24">
        <f t="shared" si="10"/>
        <v>79</v>
      </c>
      <c r="R9" s="24">
        <f t="shared" si="11"/>
        <v>81</v>
      </c>
      <c r="S9" s="24">
        <f>F272</f>
        <v>80</v>
      </c>
      <c r="T9" s="64">
        <f t="shared" si="12"/>
        <v>610</v>
      </c>
      <c r="U9" s="15"/>
      <c r="V9" s="8"/>
      <c r="W9" s="70">
        <f t="shared" si="13"/>
        <v>76.25</v>
      </c>
    </row>
    <row r="10" spans="1:23" ht="13.5" customHeight="1">
      <c r="A10" s="10"/>
      <c r="B10" s="22" t="s">
        <v>43</v>
      </c>
      <c r="C10" s="24">
        <v>12.1</v>
      </c>
      <c r="D10" s="24">
        <f t="shared" si="0"/>
        <v>75</v>
      </c>
      <c r="E10" s="24">
        <f t="shared" si="1"/>
        <v>76</v>
      </c>
      <c r="F10" s="24">
        <f t="shared" si="2"/>
        <v>84</v>
      </c>
      <c r="G10" s="24">
        <f t="shared" si="3"/>
        <v>78</v>
      </c>
      <c r="H10" s="24">
        <f t="shared" si="4"/>
        <v>74</v>
      </c>
      <c r="I10" s="24">
        <f t="shared" si="5"/>
        <v>72</v>
      </c>
      <c r="J10" s="24">
        <f>F146</f>
        <v>72</v>
      </c>
      <c r="K10" s="24">
        <f t="shared" si="6"/>
        <v>74</v>
      </c>
      <c r="L10" s="24">
        <f t="shared" si="7"/>
        <v>75</v>
      </c>
      <c r="M10" s="24">
        <f t="shared" si="8"/>
        <v>79</v>
      </c>
      <c r="N10" s="24">
        <f t="shared" si="9"/>
        <v>72</v>
      </c>
      <c r="O10" s="24">
        <f>F220</f>
        <v>83</v>
      </c>
      <c r="P10" s="25"/>
      <c r="Q10" s="24">
        <f t="shared" si="10"/>
        <v>76</v>
      </c>
      <c r="R10" s="24">
        <f t="shared" si="11"/>
        <v>76</v>
      </c>
      <c r="S10" s="24">
        <f>F273</f>
        <v>83</v>
      </c>
      <c r="T10" s="64">
        <f t="shared" si="12"/>
        <v>590</v>
      </c>
      <c r="U10" s="15"/>
      <c r="V10" s="8"/>
      <c r="W10" s="70">
        <f t="shared" si="13"/>
        <v>73.75</v>
      </c>
    </row>
    <row r="11" spans="1:23" ht="13.5" customHeight="1">
      <c r="A11" s="10"/>
      <c r="B11" s="22" t="s">
        <v>45</v>
      </c>
      <c r="C11" s="67">
        <v>17</v>
      </c>
      <c r="D11" s="25"/>
      <c r="E11" s="24">
        <f>F69</f>
        <v>78</v>
      </c>
      <c r="F11" s="24">
        <f>F82</f>
        <v>88</v>
      </c>
      <c r="G11" s="24">
        <f>F97</f>
        <v>88</v>
      </c>
      <c r="H11" s="25"/>
      <c r="I11" s="24">
        <f>F136</f>
        <v>84</v>
      </c>
      <c r="J11" s="24">
        <f>F153</f>
        <v>89</v>
      </c>
      <c r="K11" s="24">
        <f>F169</f>
        <v>91</v>
      </c>
      <c r="L11" s="24">
        <f>F186</f>
        <v>85</v>
      </c>
      <c r="M11" s="25"/>
      <c r="N11" s="24">
        <f>F215</f>
        <v>89</v>
      </c>
      <c r="O11" s="25"/>
      <c r="P11" s="25"/>
      <c r="Q11" s="24">
        <f>F254</f>
        <v>90</v>
      </c>
      <c r="R11" s="25"/>
      <c r="S11" s="24">
        <f>F279</f>
        <v>85</v>
      </c>
      <c r="T11" s="64">
        <f t="shared" si="12"/>
        <v>686</v>
      </c>
      <c r="U11" s="15"/>
      <c r="V11" s="8"/>
      <c r="W11" s="70">
        <f t="shared" si="13"/>
        <v>85.75</v>
      </c>
    </row>
    <row r="12" spans="1:23" ht="13.5" customHeight="1">
      <c r="A12" s="10"/>
      <c r="B12" s="22" t="s">
        <v>46</v>
      </c>
      <c r="C12" s="24">
        <v>13.4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>
        <f>F280</f>
        <v>86</v>
      </c>
      <c r="T12" s="26" t="e">
        <f>SUM(LARGE(D12:S12,1))+SUM(LARGE(D12:S12,2))+SUM(LARGE(D12:S12,3))+SUM(LARGE(D12:S12,4))+SUM(LARGE(D12:S12,5))+SUM(LARGE(D12:S12,6))+SUM(LARGE(D12:S12,7))+SUM(LARGE(D12:S12,8))</f>
        <v>#NUM!</v>
      </c>
      <c r="U12" s="15"/>
      <c r="V12" s="8"/>
      <c r="W12" s="68"/>
    </row>
    <row r="13" spans="1:23" ht="13.5" customHeight="1">
      <c r="A13" s="10"/>
      <c r="B13" s="22" t="s">
        <v>47</v>
      </c>
      <c r="C13" s="24">
        <v>8.6</v>
      </c>
      <c r="D13" s="24">
        <f aca="true" t="shared" si="14" ref="D13:D18">F52</f>
        <v>71</v>
      </c>
      <c r="E13" s="24">
        <f>F64</f>
        <v>75</v>
      </c>
      <c r="F13" s="25"/>
      <c r="G13" s="24">
        <f>F102</f>
        <v>69</v>
      </c>
      <c r="H13" s="24">
        <f>F116</f>
        <v>77</v>
      </c>
      <c r="I13" s="24">
        <f>F130</f>
        <v>76</v>
      </c>
      <c r="J13" s="25"/>
      <c r="K13" s="24">
        <f>F172</f>
        <v>73</v>
      </c>
      <c r="L13" s="25"/>
      <c r="M13" s="24">
        <f>F203</f>
        <v>69</v>
      </c>
      <c r="N13" s="24">
        <f>F213</f>
        <v>70</v>
      </c>
      <c r="O13" s="25"/>
      <c r="P13" s="25"/>
      <c r="Q13" s="24">
        <f>F252</f>
        <v>75</v>
      </c>
      <c r="R13" s="25"/>
      <c r="S13" s="25"/>
      <c r="T13" s="64">
        <f>SUM(SMALL(D13:S13,1))+SUM(SMALL(D13:S13,2))+SUM(SMALL(D13:S13,3))+SUM(SMALL(D13:S13,4))+SUM(SMALL(D13:S13,5))+SUM(SMALL(D13:S13,6))+SUM(SMALL(D13:S13,7))+SUM(SMALL(D13:S13,8))</f>
        <v>578</v>
      </c>
      <c r="U13" s="15"/>
      <c r="V13" s="8"/>
      <c r="W13" s="70">
        <f>T13/8</f>
        <v>72.25</v>
      </c>
    </row>
    <row r="14" spans="1:23" ht="13.5" customHeight="1">
      <c r="A14" s="27" t="s">
        <v>48</v>
      </c>
      <c r="B14" s="22" t="s">
        <v>49</v>
      </c>
      <c r="C14" s="24">
        <v>12.2</v>
      </c>
      <c r="D14" s="24">
        <f t="shared" si="14"/>
        <v>88</v>
      </c>
      <c r="E14" s="24">
        <f>F65</f>
        <v>85</v>
      </c>
      <c r="F14" s="25"/>
      <c r="G14" s="24">
        <f>F103</f>
        <v>91</v>
      </c>
      <c r="H14" s="24">
        <f>F117</f>
        <v>90</v>
      </c>
      <c r="I14" s="24">
        <f>F131</f>
        <v>81</v>
      </c>
      <c r="J14" s="24">
        <f>F148</f>
        <v>86</v>
      </c>
      <c r="K14" s="24">
        <f>F164</f>
        <v>89</v>
      </c>
      <c r="L14" s="24">
        <f>F183</f>
        <v>80</v>
      </c>
      <c r="M14" s="24">
        <f>F198</f>
        <v>94</v>
      </c>
      <c r="N14" s="25"/>
      <c r="O14" s="24">
        <f>F228</f>
        <v>77</v>
      </c>
      <c r="P14" s="24">
        <f>F237</f>
        <v>77</v>
      </c>
      <c r="Q14" s="24">
        <f>F250</f>
        <v>81</v>
      </c>
      <c r="R14" s="24">
        <f>F269</f>
        <v>81</v>
      </c>
      <c r="S14" s="24">
        <f>F278</f>
        <v>86</v>
      </c>
      <c r="T14" s="64">
        <f>SUM(SMALL(D14:S14,1))+SUM(SMALL(D14:S14,2))+SUM(SMALL(D14:S14,3))+SUM(SMALL(D14:S14,4))+SUM(SMALL(D14:S14,5))+SUM(SMALL(D14:S14,6))+SUM(SMALL(D14:S14,7))+SUM(SMALL(D14:S14,8))</f>
        <v>648</v>
      </c>
      <c r="U14" s="15"/>
      <c r="V14" s="8"/>
      <c r="W14" s="70">
        <f>T14/8</f>
        <v>81</v>
      </c>
    </row>
    <row r="15" spans="1:23" ht="13.5" customHeight="1">
      <c r="A15" s="10"/>
      <c r="B15" s="22" t="s">
        <v>50</v>
      </c>
      <c r="C15" s="24">
        <v>16.8</v>
      </c>
      <c r="D15" s="24">
        <f t="shared" si="14"/>
        <v>90</v>
      </c>
      <c r="E15" s="24">
        <f>F66</f>
        <v>93</v>
      </c>
      <c r="F15" s="25"/>
      <c r="G15" s="24">
        <f>F104</f>
        <v>88</v>
      </c>
      <c r="H15" s="24">
        <f>F118</f>
        <v>97</v>
      </c>
      <c r="I15" s="24">
        <f>F132</f>
        <v>85</v>
      </c>
      <c r="J15" s="24">
        <f>F149</f>
        <v>85</v>
      </c>
      <c r="K15" s="24">
        <f>F165</f>
        <v>102</v>
      </c>
      <c r="L15" s="24">
        <f>F184</f>
        <v>81</v>
      </c>
      <c r="M15" s="24">
        <f>F199</f>
        <v>84</v>
      </c>
      <c r="N15" s="24">
        <f>F210</f>
        <v>81</v>
      </c>
      <c r="O15" s="24">
        <f>F221</f>
        <v>84</v>
      </c>
      <c r="P15" s="24">
        <f>F233</f>
        <v>76</v>
      </c>
      <c r="Q15" s="24">
        <f>F246</f>
        <v>91</v>
      </c>
      <c r="R15" s="24">
        <f>F265</f>
        <v>83</v>
      </c>
      <c r="S15" s="24">
        <f>F274</f>
        <v>88</v>
      </c>
      <c r="T15" s="64">
        <f>SUM(SMALL(D15:S15,1))+SUM(SMALL(D15:S15,2))+SUM(SMALL(D15:S15,3))+SUM(SMALL(D15:S15,4))+SUM(SMALL(D15:S15,5))+SUM(SMALL(D15:S15,6))+SUM(SMALL(D15:S15,7))+SUM(SMALL(D15:S15,8))</f>
        <v>659</v>
      </c>
      <c r="U15" s="15"/>
      <c r="V15" s="8"/>
      <c r="W15" s="70">
        <f>T15/8</f>
        <v>82.375</v>
      </c>
    </row>
    <row r="16" spans="1:23" ht="13.5" customHeight="1">
      <c r="A16" s="10"/>
      <c r="B16" s="22" t="s">
        <v>51</v>
      </c>
      <c r="C16" s="24">
        <v>21.1</v>
      </c>
      <c r="D16" s="24">
        <f t="shared" si="14"/>
        <v>102</v>
      </c>
      <c r="E16" s="24">
        <f>F67</f>
        <v>103</v>
      </c>
      <c r="F16" s="25"/>
      <c r="G16" s="24">
        <f>F105</f>
        <v>87</v>
      </c>
      <c r="H16" s="24">
        <f>F119</f>
        <v>97</v>
      </c>
      <c r="I16" s="24">
        <f>F133</f>
        <v>103</v>
      </c>
      <c r="J16" s="24">
        <f>F150</f>
        <v>88</v>
      </c>
      <c r="K16" s="24">
        <f>F166</f>
        <v>98</v>
      </c>
      <c r="L16" s="25"/>
      <c r="M16" s="25"/>
      <c r="N16" s="24">
        <f>F214</f>
        <v>89</v>
      </c>
      <c r="O16" s="24">
        <f>F224</f>
        <v>92</v>
      </c>
      <c r="P16" s="24">
        <f>F235</f>
        <v>92</v>
      </c>
      <c r="Q16" s="24">
        <f>F248</f>
        <v>82</v>
      </c>
      <c r="R16" s="24">
        <f>F267</f>
        <v>87</v>
      </c>
      <c r="S16" s="24">
        <f>F276</f>
        <v>90</v>
      </c>
      <c r="T16" s="64">
        <f>SUM(SMALL(D16:S16,1))+SUM(SMALL(D16:S16,2))+SUM(SMALL(D16:S16,3))+SUM(SMALL(D16:S16,4))+SUM(SMALL(D16:S16,5))+SUM(SMALL(D16:S16,6))+SUM(SMALL(D16:S16,7))+SUM(SMALL(D16:S16,8))</f>
        <v>707</v>
      </c>
      <c r="U16" s="15"/>
      <c r="V16" s="8"/>
      <c r="W16" s="70">
        <f>T16/8</f>
        <v>88.375</v>
      </c>
    </row>
    <row r="17" spans="1:23" ht="13.5" customHeight="1">
      <c r="A17" s="10"/>
      <c r="B17" s="22" t="s">
        <v>52</v>
      </c>
      <c r="C17" s="67">
        <v>13</v>
      </c>
      <c r="D17" s="24">
        <f t="shared" si="14"/>
        <v>87</v>
      </c>
      <c r="E17" s="24">
        <f>F68</f>
        <v>89</v>
      </c>
      <c r="F17" s="24">
        <f>F81</f>
        <v>85</v>
      </c>
      <c r="G17" s="24">
        <f>F96</f>
        <v>86</v>
      </c>
      <c r="H17" s="25"/>
      <c r="I17" s="24">
        <f>F140</f>
        <v>87</v>
      </c>
      <c r="J17" s="24">
        <f>F154</f>
        <v>83</v>
      </c>
      <c r="K17" s="25"/>
      <c r="L17" s="24">
        <f>F190</f>
        <v>75</v>
      </c>
      <c r="M17" s="25"/>
      <c r="N17" s="25"/>
      <c r="O17" s="24">
        <f>F227</f>
        <v>82</v>
      </c>
      <c r="P17" s="24">
        <f>F236</f>
        <v>76</v>
      </c>
      <c r="Q17" s="24">
        <f>F249</f>
        <v>81</v>
      </c>
      <c r="R17" s="24">
        <f>F268</f>
        <v>80</v>
      </c>
      <c r="S17" s="24">
        <f>F277</f>
        <v>86</v>
      </c>
      <c r="T17" s="64">
        <f>SUM(SMALL(D17:S17,1))+SUM(SMALL(D17:S17,2))+SUM(SMALL(D17:S17,3))+SUM(SMALL(D17:S17,4))+SUM(SMALL(D17:S17,5))+SUM(SMALL(D17:S17,6))+SUM(SMALL(D17:S17,7))+SUM(SMALL(D17:S17,8))</f>
        <v>648</v>
      </c>
      <c r="U17" s="15"/>
      <c r="V17" s="8"/>
      <c r="W17" s="70">
        <f>T17/8</f>
        <v>81</v>
      </c>
    </row>
    <row r="18" spans="1:23" ht="13.5" customHeight="1">
      <c r="A18" s="10"/>
      <c r="B18" s="22" t="s">
        <v>53</v>
      </c>
      <c r="C18" s="24">
        <v>43</v>
      </c>
      <c r="D18" s="24">
        <f t="shared" si="14"/>
        <v>158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 t="e">
        <f>SUM(LARGE(D18:S18,1))+SUM(LARGE(D18:S18,2))+SUM(LARGE(D18:S18,3))+SUM(LARGE(D18:S18,4))+SUM(LARGE(D18:S18,5))+SUM(LARGE(D18:S18,6))+SUM(LARGE(D18:S18,7))+SUM(LARGE(D18:S18,8))</f>
        <v>#NUM!</v>
      </c>
      <c r="U18" s="15"/>
      <c r="V18" s="8"/>
      <c r="W18" s="68"/>
    </row>
    <row r="19" spans="1:23" ht="13.5" customHeight="1">
      <c r="A19" s="10"/>
      <c r="B19" s="22" t="s">
        <v>54</v>
      </c>
      <c r="C19" s="24">
        <v>10.7</v>
      </c>
      <c r="D19" s="25"/>
      <c r="E19" s="24">
        <f>F70</f>
        <v>84</v>
      </c>
      <c r="F19" s="24">
        <f>F83</f>
        <v>84</v>
      </c>
      <c r="G19" s="24">
        <f>F98</f>
        <v>82</v>
      </c>
      <c r="H19" s="24">
        <f>F115</f>
        <v>84</v>
      </c>
      <c r="I19" s="24">
        <f>F129</f>
        <v>90</v>
      </c>
      <c r="J19" s="65">
        <f>F147</f>
        <v>89</v>
      </c>
      <c r="K19" s="24">
        <f>F163</f>
        <v>83</v>
      </c>
      <c r="L19" s="24">
        <f>F182</f>
        <v>80</v>
      </c>
      <c r="M19" s="24">
        <f>F197</f>
        <v>87</v>
      </c>
      <c r="N19" s="25"/>
      <c r="O19" s="24">
        <f>F226</f>
        <v>98</v>
      </c>
      <c r="P19" s="25"/>
      <c r="Q19" s="24">
        <f>F256</f>
        <v>86</v>
      </c>
      <c r="R19" s="25"/>
      <c r="S19" s="25"/>
      <c r="T19" s="64">
        <f>SUM(SMALL(D19:S19,1))+SUM(SMALL(D19:S19,2))+SUM(SMALL(D19:S19,3))+SUM(SMALL(D19:S19,4))+SUM(SMALL(D19:S19,5))+SUM(SMALL(D19:S19,6))+SUM(SMALL(D19:S19,7))+SUM(SMALL(D19:S19,8))</f>
        <v>670</v>
      </c>
      <c r="U19" s="15"/>
      <c r="V19" s="8"/>
      <c r="W19" s="70">
        <f>T19/8</f>
        <v>83.75</v>
      </c>
    </row>
    <row r="20" spans="1:23" ht="13.5" customHeight="1">
      <c r="A20" s="10"/>
      <c r="B20" s="22" t="s">
        <v>55</v>
      </c>
      <c r="C20" s="24">
        <v>22.8</v>
      </c>
      <c r="D20" s="25"/>
      <c r="E20" s="24">
        <f>F71</f>
        <v>124</v>
      </c>
      <c r="F20" s="25"/>
      <c r="G20" s="25"/>
      <c r="H20" s="25"/>
      <c r="I20" s="25"/>
      <c r="J20" s="25"/>
      <c r="K20" s="25"/>
      <c r="L20" s="66"/>
      <c r="M20" s="25"/>
      <c r="N20" s="25"/>
      <c r="O20" s="25"/>
      <c r="P20" s="25"/>
      <c r="Q20" s="25"/>
      <c r="R20" s="25"/>
      <c r="S20" s="25"/>
      <c r="T20" s="26" t="e">
        <f>SUM(LARGE(D20:S20,1))+SUM(LARGE(D20:S20,2))+SUM(LARGE(D20:S20,3))+SUM(LARGE(D20:S20,4))+SUM(LARGE(D20:S20,5))+SUM(LARGE(D20:S20,6))+SUM(LARGE(D20:S20,7))+SUM(LARGE(D20:S20,8))</f>
        <v>#NUM!</v>
      </c>
      <c r="U20" s="15"/>
      <c r="V20" s="8"/>
      <c r="W20" s="68"/>
    </row>
    <row r="21" spans="1:23" ht="13.5" customHeight="1">
      <c r="A21" s="10"/>
      <c r="B21" s="22" t="s">
        <v>56</v>
      </c>
      <c r="C21" s="24">
        <v>20.8</v>
      </c>
      <c r="D21" s="25"/>
      <c r="E21" s="24">
        <f>F72</f>
        <v>92</v>
      </c>
      <c r="F21" s="25"/>
      <c r="G21" s="25"/>
      <c r="H21" s="25"/>
      <c r="I21" s="24">
        <f>F135</f>
        <v>95</v>
      </c>
      <c r="J21" s="24">
        <f>F152</f>
        <v>101</v>
      </c>
      <c r="K21" s="24">
        <f>F168</f>
        <v>101</v>
      </c>
      <c r="L21" s="66"/>
      <c r="M21" s="25"/>
      <c r="N21" s="25"/>
      <c r="O21" s="25"/>
      <c r="P21" s="25"/>
      <c r="Q21" s="25"/>
      <c r="R21" s="25"/>
      <c r="S21" s="25"/>
      <c r="T21" s="26" t="e">
        <f>SUM(LARGE(D21:S21,1))+SUM(LARGE(D21:S21,2))+SUM(LARGE(D21:S21,3))+SUM(LARGE(D21:S21,4))+SUM(LARGE(D21:S21,5))+SUM(LARGE(D21:S21,6))+SUM(LARGE(D21:S21,7))+SUM(LARGE(D21:S21,8))</f>
        <v>#NUM!</v>
      </c>
      <c r="U21" s="15"/>
      <c r="V21" s="8"/>
      <c r="W21" s="68"/>
    </row>
    <row r="22" spans="1:23" ht="13.5" customHeight="1">
      <c r="A22" s="10"/>
      <c r="B22" s="22" t="s">
        <v>57</v>
      </c>
      <c r="C22" s="24">
        <v>9.9</v>
      </c>
      <c r="D22" s="25"/>
      <c r="E22" s="24">
        <f>F73</f>
        <v>81</v>
      </c>
      <c r="F22" s="24">
        <f>F84</f>
        <v>99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 t="e">
        <f>SUM(LARGE(D22:S22,1))+SUM(LARGE(D22:S22,2))+SUM(LARGE(D22:S22,3))+SUM(LARGE(D22:S22,4))+SUM(LARGE(D22:S22,5))+SUM(LARGE(D22:S22,6))+SUM(LARGE(D22:S22,7))+SUM(LARGE(D22:S22,8))</f>
        <v>#NUM!</v>
      </c>
      <c r="U22" s="15"/>
      <c r="V22" s="8"/>
      <c r="W22" s="68"/>
    </row>
    <row r="23" spans="1:23" ht="13.5" customHeight="1">
      <c r="A23" s="10"/>
      <c r="B23" s="22" t="s">
        <v>58</v>
      </c>
      <c r="C23" s="24">
        <v>10.6</v>
      </c>
      <c r="D23" s="25"/>
      <c r="E23" s="24">
        <f>F74</f>
        <v>87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 t="e">
        <f>SUM(LARGE(D23:S23,1))+SUM(LARGE(D23:S23,2))+SUM(LARGE(D23:S23,3))+SUM(LARGE(D23:S23,4))+SUM(LARGE(D23:S23,5))+SUM(LARGE(D23:S23,6))+SUM(LARGE(D23:S23,7))+SUM(LARGE(D23:S23,8))</f>
        <v>#NUM!</v>
      </c>
      <c r="U23" s="15"/>
      <c r="V23" s="8"/>
      <c r="W23" s="68"/>
    </row>
    <row r="24" spans="1:23" ht="13.5" customHeight="1">
      <c r="A24" s="10"/>
      <c r="B24" s="22" t="s">
        <v>59</v>
      </c>
      <c r="C24" s="24">
        <v>6.2</v>
      </c>
      <c r="D24" s="25"/>
      <c r="E24" s="25"/>
      <c r="F24" s="24">
        <f>F85</f>
        <v>87</v>
      </c>
      <c r="G24" s="25"/>
      <c r="H24" s="24">
        <f>F120</f>
        <v>84</v>
      </c>
      <c r="I24" s="25"/>
      <c r="J24" s="24">
        <f>F155</f>
        <v>85</v>
      </c>
      <c r="K24" s="24">
        <f>F170</f>
        <v>79</v>
      </c>
      <c r="L24" s="24">
        <f>F187</f>
        <v>72</v>
      </c>
      <c r="M24" s="24">
        <f>F201</f>
        <v>75</v>
      </c>
      <c r="N24" s="25"/>
      <c r="O24" s="24">
        <f>F225</f>
        <v>73</v>
      </c>
      <c r="P24" s="25"/>
      <c r="Q24" s="24">
        <f>F257</f>
        <v>80</v>
      </c>
      <c r="R24" s="25"/>
      <c r="S24" s="25"/>
      <c r="T24" s="64">
        <f>SUM(SMALL(D24:S24,1))+SUM(SMALL(D24:S24,2))+SUM(SMALL(D24:S24,3))+SUM(SMALL(D24:S24,4))+SUM(SMALL(D24:S24,5))+SUM(SMALL(D24:S24,6))+SUM(SMALL(D24:S24,7))+SUM(SMALL(D24:S24,8))</f>
        <v>635</v>
      </c>
      <c r="U24" s="15"/>
      <c r="V24" s="8"/>
      <c r="W24" s="70">
        <f>T24/8</f>
        <v>79.375</v>
      </c>
    </row>
    <row r="25" spans="1:23" ht="13.5" customHeight="1">
      <c r="A25" s="10"/>
      <c r="B25" s="22" t="s">
        <v>60</v>
      </c>
      <c r="C25" s="24">
        <v>11.7</v>
      </c>
      <c r="D25" s="25"/>
      <c r="E25" s="25"/>
      <c r="F25" s="24">
        <f>F88</f>
        <v>95</v>
      </c>
      <c r="G25" s="24">
        <f>F101</f>
        <v>79</v>
      </c>
      <c r="H25" s="25"/>
      <c r="I25" s="25"/>
      <c r="J25" s="25"/>
      <c r="K25" s="25"/>
      <c r="L25" s="25"/>
      <c r="M25" s="25"/>
      <c r="N25" s="25"/>
      <c r="O25" s="25"/>
      <c r="P25" s="25"/>
      <c r="Q25" s="24">
        <f>F253</f>
        <v>93</v>
      </c>
      <c r="R25" s="25"/>
      <c r="S25" s="25"/>
      <c r="T25" s="26" t="e">
        <f aca="true" t="shared" si="15" ref="T25:T42">SUM(LARGE(D25:S25,1))+SUM(LARGE(D25:S25,2))+SUM(LARGE(D25:S25,3))+SUM(LARGE(D25:S25,4))+SUM(LARGE(D25:S25,5))+SUM(LARGE(D25:S25,6))+SUM(LARGE(D25:S25,7))+SUM(LARGE(D25:S25,8))</f>
        <v>#NUM!</v>
      </c>
      <c r="U25" s="15"/>
      <c r="V25" s="8"/>
      <c r="W25" s="68"/>
    </row>
    <row r="26" spans="1:23" ht="13.5" customHeight="1">
      <c r="A26" s="10"/>
      <c r="B26" s="22" t="s">
        <v>61</v>
      </c>
      <c r="C26" s="24">
        <v>6.1</v>
      </c>
      <c r="D26" s="25"/>
      <c r="E26" s="25"/>
      <c r="F26" s="24">
        <f>F89</f>
        <v>76</v>
      </c>
      <c r="G26" s="25"/>
      <c r="H26" s="25"/>
      <c r="I26" s="24">
        <f>F137</f>
        <v>81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 t="e">
        <f t="shared" si="15"/>
        <v>#NUM!</v>
      </c>
      <c r="U26" s="15"/>
      <c r="V26" s="8"/>
      <c r="W26" s="68"/>
    </row>
    <row r="27" spans="1:23" ht="13.5" customHeight="1">
      <c r="A27" s="10"/>
      <c r="B27" s="22" t="s">
        <v>62</v>
      </c>
      <c r="C27" s="24">
        <v>18.1</v>
      </c>
      <c r="D27" s="25"/>
      <c r="E27" s="25"/>
      <c r="F27" s="24">
        <f>F87</f>
        <v>100</v>
      </c>
      <c r="G27" s="24">
        <f>F100</f>
        <v>85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 t="e">
        <f t="shared" si="15"/>
        <v>#NUM!</v>
      </c>
      <c r="U27" s="15"/>
      <c r="V27" s="8"/>
      <c r="W27" s="68"/>
    </row>
    <row r="28" spans="1:23" ht="13.5" customHeight="1">
      <c r="A28" s="10"/>
      <c r="B28" s="22" t="s">
        <v>63</v>
      </c>
      <c r="C28" s="24">
        <v>15</v>
      </c>
      <c r="D28" s="25"/>
      <c r="E28" s="25"/>
      <c r="F28" s="24">
        <f>F86</f>
        <v>91</v>
      </c>
      <c r="G28" s="24">
        <f>F99</f>
        <v>86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 t="e">
        <f t="shared" si="15"/>
        <v>#NUM!</v>
      </c>
      <c r="U28" s="15"/>
      <c r="V28" s="8"/>
      <c r="W28" s="68"/>
    </row>
    <row r="29" spans="1:23" ht="13.5" customHeight="1">
      <c r="A29" s="10"/>
      <c r="B29" s="22" t="s">
        <v>64</v>
      </c>
      <c r="C29" s="24">
        <v>47</v>
      </c>
      <c r="D29" s="25"/>
      <c r="E29" s="25"/>
      <c r="F29" s="25"/>
      <c r="G29" s="24">
        <f>F106</f>
        <v>112</v>
      </c>
      <c r="H29" s="25"/>
      <c r="I29" s="66"/>
      <c r="J29" s="25"/>
      <c r="K29" s="25"/>
      <c r="L29" s="25"/>
      <c r="M29" s="24">
        <f>F202</f>
        <v>113</v>
      </c>
      <c r="N29" s="24">
        <f>F212</f>
        <v>94</v>
      </c>
      <c r="O29" s="24">
        <f>F223</f>
        <v>105</v>
      </c>
      <c r="P29" s="25"/>
      <c r="Q29" s="25"/>
      <c r="R29" s="25"/>
      <c r="S29" s="25"/>
      <c r="T29" s="26" t="e">
        <f t="shared" si="15"/>
        <v>#NUM!</v>
      </c>
      <c r="U29" s="15"/>
      <c r="V29" s="8"/>
      <c r="W29" s="68"/>
    </row>
    <row r="30" spans="1:23" ht="13.5" customHeight="1">
      <c r="A30" s="10"/>
      <c r="B30" s="22" t="s">
        <v>135</v>
      </c>
      <c r="C30" s="24">
        <v>10.8</v>
      </c>
      <c r="D30" s="25"/>
      <c r="E30" s="25"/>
      <c r="F30" s="25"/>
      <c r="G30" s="24">
        <f>F107</f>
        <v>79</v>
      </c>
      <c r="H30" s="25"/>
      <c r="I30" s="25"/>
      <c r="J30" s="25"/>
      <c r="K30" s="24">
        <f>F173</f>
        <v>90</v>
      </c>
      <c r="L30" s="24">
        <f>F189</f>
        <v>79</v>
      </c>
      <c r="M30" s="25"/>
      <c r="N30" s="25"/>
      <c r="O30" s="25"/>
      <c r="P30" s="25"/>
      <c r="Q30" s="24">
        <f>F255</f>
        <v>84</v>
      </c>
      <c r="R30" s="25"/>
      <c r="S30" s="25"/>
      <c r="T30" s="26" t="e">
        <f t="shared" si="15"/>
        <v>#NUM!</v>
      </c>
      <c r="U30" s="15"/>
      <c r="V30" s="8"/>
      <c r="W30" s="68"/>
    </row>
    <row r="31" spans="1:23" ht="13.5" customHeight="1">
      <c r="A31" s="10"/>
      <c r="B31" s="22" t="s">
        <v>67</v>
      </c>
      <c r="C31" s="24">
        <v>-0.7</v>
      </c>
      <c r="D31" s="25"/>
      <c r="E31" s="25"/>
      <c r="F31" s="25"/>
      <c r="G31" s="24">
        <f>F108</f>
        <v>72</v>
      </c>
      <c r="H31" s="25"/>
      <c r="I31" s="25"/>
      <c r="J31" s="25"/>
      <c r="K31" s="25"/>
      <c r="L31" s="66"/>
      <c r="M31" s="25"/>
      <c r="N31" s="25"/>
      <c r="O31" s="25"/>
      <c r="P31" s="25"/>
      <c r="Q31" s="25"/>
      <c r="R31" s="25"/>
      <c r="S31" s="25"/>
      <c r="T31" s="26" t="e">
        <f t="shared" si="15"/>
        <v>#NUM!</v>
      </c>
      <c r="U31" s="15"/>
      <c r="V31" s="8"/>
      <c r="W31" s="68"/>
    </row>
    <row r="32" spans="1:23" ht="13.5" customHeight="1">
      <c r="A32" s="10"/>
      <c r="B32" s="22" t="s">
        <v>68</v>
      </c>
      <c r="C32" s="24">
        <v>10.8</v>
      </c>
      <c r="D32" s="25"/>
      <c r="E32" s="25"/>
      <c r="F32" s="25"/>
      <c r="G32" s="25"/>
      <c r="H32" s="24">
        <f>F121</f>
        <v>83</v>
      </c>
      <c r="I32" s="24">
        <f>F134</f>
        <v>111</v>
      </c>
      <c r="J32" s="25"/>
      <c r="K32" s="25"/>
      <c r="L32" s="66"/>
      <c r="M32" s="25"/>
      <c r="N32" s="25"/>
      <c r="O32" s="25"/>
      <c r="P32" s="25"/>
      <c r="Q32" s="25"/>
      <c r="R32" s="25"/>
      <c r="S32" s="25"/>
      <c r="T32" s="26" t="e">
        <f t="shared" si="15"/>
        <v>#NUM!</v>
      </c>
      <c r="U32" s="15"/>
      <c r="V32" s="8"/>
      <c r="W32" s="68"/>
    </row>
    <row r="33" spans="1:23" ht="13.5" customHeight="1">
      <c r="A33" s="10"/>
      <c r="B33" s="22" t="s">
        <v>69</v>
      </c>
      <c r="C33" s="24">
        <v>24.4</v>
      </c>
      <c r="D33" s="25"/>
      <c r="E33" s="25"/>
      <c r="F33" s="25"/>
      <c r="G33" s="25"/>
      <c r="H33" s="24">
        <f>F122</f>
        <v>109</v>
      </c>
      <c r="I33" s="25"/>
      <c r="J33" s="24">
        <f>F151</f>
        <v>101</v>
      </c>
      <c r="K33" s="24">
        <f>F167</f>
        <v>107</v>
      </c>
      <c r="L33" s="24">
        <f>F185</f>
        <v>93</v>
      </c>
      <c r="M33" s="24">
        <f>F200</f>
        <v>96</v>
      </c>
      <c r="N33" s="24">
        <f>F211</f>
        <v>103</v>
      </c>
      <c r="O33" s="24">
        <f>F222</f>
        <v>103</v>
      </c>
      <c r="P33" s="24">
        <f>F234</f>
        <v>98</v>
      </c>
      <c r="Q33" s="24">
        <f>F247</f>
        <v>106</v>
      </c>
      <c r="R33" s="24">
        <f>F266</f>
        <v>101</v>
      </c>
      <c r="S33" s="24">
        <f>F275</f>
        <v>99</v>
      </c>
      <c r="T33" s="64">
        <f t="shared" si="15"/>
        <v>829</v>
      </c>
      <c r="U33" s="15"/>
      <c r="V33" s="8"/>
      <c r="W33" s="70">
        <f>T33/8</f>
        <v>103.625</v>
      </c>
    </row>
    <row r="34" spans="1:23" ht="13.5" customHeight="1">
      <c r="A34" s="10"/>
      <c r="B34" s="22" t="s">
        <v>71</v>
      </c>
      <c r="C34" s="24">
        <v>11.5</v>
      </c>
      <c r="D34" s="25"/>
      <c r="E34" s="25"/>
      <c r="F34" s="25"/>
      <c r="G34" s="25"/>
      <c r="H34" s="25"/>
      <c r="I34" s="24">
        <f>F138</f>
        <v>87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 t="e">
        <f t="shared" si="15"/>
        <v>#NUM!</v>
      </c>
      <c r="U34" s="15"/>
      <c r="V34" s="8"/>
      <c r="W34" s="68"/>
    </row>
    <row r="35" spans="1:23" ht="13.5" customHeight="1">
      <c r="A35" s="10"/>
      <c r="B35" s="22" t="s">
        <v>72</v>
      </c>
      <c r="C35" s="24">
        <v>32</v>
      </c>
      <c r="D35" s="25"/>
      <c r="E35" s="25"/>
      <c r="F35" s="25"/>
      <c r="G35" s="25"/>
      <c r="H35" s="25"/>
      <c r="I35" s="24">
        <f>F141</f>
        <v>106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e">
        <f t="shared" si="15"/>
        <v>#NUM!</v>
      </c>
      <c r="U35" s="15"/>
      <c r="V35" s="8"/>
      <c r="W35" s="68"/>
    </row>
    <row r="36" spans="1:23" ht="13.5" customHeight="1">
      <c r="A36" s="10"/>
      <c r="B36" s="22" t="s">
        <v>73</v>
      </c>
      <c r="C36" s="24">
        <v>8.9</v>
      </c>
      <c r="D36" s="25"/>
      <c r="E36" s="25"/>
      <c r="F36" s="25"/>
      <c r="G36" s="25"/>
      <c r="H36" s="25"/>
      <c r="I36" s="24">
        <f>F139</f>
        <v>90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 t="e">
        <f t="shared" si="15"/>
        <v>#NUM!</v>
      </c>
      <c r="U36" s="15"/>
      <c r="V36" s="8"/>
      <c r="W36" s="68"/>
    </row>
    <row r="37" spans="1:23" ht="13.5" customHeight="1">
      <c r="A37" s="10"/>
      <c r="B37" s="22" t="s">
        <v>74</v>
      </c>
      <c r="C37" s="24">
        <v>9.9</v>
      </c>
      <c r="D37" s="25"/>
      <c r="E37" s="25"/>
      <c r="F37" s="25"/>
      <c r="G37" s="25"/>
      <c r="H37" s="25"/>
      <c r="I37" s="25"/>
      <c r="J37" s="24">
        <f>F156</f>
        <v>90</v>
      </c>
      <c r="K37" s="24">
        <f>F171</f>
        <v>87</v>
      </c>
      <c r="L37" s="24">
        <f>F188</f>
        <v>81</v>
      </c>
      <c r="M37" s="25"/>
      <c r="N37" s="25"/>
      <c r="O37" s="25"/>
      <c r="P37" s="25"/>
      <c r="Q37" s="25"/>
      <c r="R37" s="25"/>
      <c r="S37" s="25"/>
      <c r="T37" s="26" t="e">
        <f t="shared" si="15"/>
        <v>#NUM!</v>
      </c>
      <c r="U37" s="15"/>
      <c r="V37" s="8"/>
      <c r="W37" s="68"/>
    </row>
    <row r="38" spans="1:23" ht="13.5" customHeight="1">
      <c r="A38" s="10"/>
      <c r="B38" s="22" t="s">
        <v>129</v>
      </c>
      <c r="C38" s="24">
        <v>10.4</v>
      </c>
      <c r="D38" s="25"/>
      <c r="E38" s="25"/>
      <c r="F38" s="25"/>
      <c r="G38" s="25"/>
      <c r="H38" s="25"/>
      <c r="I38" s="25"/>
      <c r="J38" s="25"/>
      <c r="K38" s="24">
        <f>F174</f>
        <v>98</v>
      </c>
      <c r="L38" s="25"/>
      <c r="M38" s="25"/>
      <c r="N38" s="25"/>
      <c r="O38" s="25"/>
      <c r="P38" s="25"/>
      <c r="Q38" s="25"/>
      <c r="R38" s="25"/>
      <c r="S38" s="25"/>
      <c r="T38" s="26" t="e">
        <f t="shared" si="15"/>
        <v>#NUM!</v>
      </c>
      <c r="U38" s="15"/>
      <c r="V38" s="8"/>
      <c r="W38" s="68"/>
    </row>
    <row r="39" spans="1:23" ht="13.5" customHeight="1">
      <c r="A39" s="10"/>
      <c r="B39" s="22" t="s">
        <v>130</v>
      </c>
      <c r="C39" s="24">
        <v>17.6</v>
      </c>
      <c r="D39" s="25"/>
      <c r="E39" s="25"/>
      <c r="F39" s="25"/>
      <c r="G39" s="25"/>
      <c r="H39" s="25"/>
      <c r="I39" s="25"/>
      <c r="J39" s="25"/>
      <c r="K39" s="24">
        <f>F175</f>
        <v>91</v>
      </c>
      <c r="L39" s="25"/>
      <c r="M39" s="25"/>
      <c r="N39" s="25"/>
      <c r="O39" s="25"/>
      <c r="P39" s="25"/>
      <c r="Q39" s="25"/>
      <c r="R39" s="25"/>
      <c r="S39" s="25"/>
      <c r="T39" s="26" t="e">
        <f t="shared" si="15"/>
        <v>#NUM!</v>
      </c>
      <c r="U39" s="15"/>
      <c r="V39" s="8"/>
      <c r="W39" s="68"/>
    </row>
    <row r="40" spans="1:23" ht="13.5" customHeight="1">
      <c r="A40" s="10"/>
      <c r="B40" s="22" t="s">
        <v>77</v>
      </c>
      <c r="C40" s="24">
        <v>15.5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>
        <f>F238</f>
        <v>92</v>
      </c>
      <c r="Q40" s="24">
        <f>F251</f>
        <v>93</v>
      </c>
      <c r="R40" s="24">
        <f>F270</f>
        <v>98</v>
      </c>
      <c r="S40" s="25"/>
      <c r="T40" s="26" t="e">
        <f t="shared" si="15"/>
        <v>#NUM!</v>
      </c>
      <c r="U40" s="15"/>
      <c r="V40" s="8"/>
      <c r="W40" s="68"/>
    </row>
    <row r="41" spans="1:23" ht="13.5" customHeight="1">
      <c r="A41" s="10"/>
      <c r="B41" s="22" t="s">
        <v>78</v>
      </c>
      <c r="C41" s="24">
        <v>11.4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4">
        <f>F258</f>
        <v>82</v>
      </c>
      <c r="R41" s="25"/>
      <c r="S41" s="25"/>
      <c r="T41" s="26" t="e">
        <f t="shared" si="15"/>
        <v>#NUM!</v>
      </c>
      <c r="U41" s="15"/>
      <c r="V41" s="8"/>
      <c r="W41" s="68"/>
    </row>
    <row r="42" spans="1:23" ht="13.5" customHeight="1">
      <c r="A42" s="10"/>
      <c r="B42" s="22" t="s">
        <v>83</v>
      </c>
      <c r="C42" s="24">
        <v>4.1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f>F239</f>
        <v>72</v>
      </c>
      <c r="Q42" s="25"/>
      <c r="R42" s="25"/>
      <c r="S42" s="25"/>
      <c r="T42" s="26" t="e">
        <f t="shared" si="15"/>
        <v>#NUM!</v>
      </c>
      <c r="U42" s="15"/>
      <c r="V42" s="8"/>
      <c r="W42" s="68"/>
    </row>
    <row r="43" spans="1:23" ht="13.5" customHeight="1">
      <c r="A43" s="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8"/>
      <c r="V43" s="8"/>
      <c r="W43" s="68"/>
    </row>
    <row r="44" spans="1:23" ht="13.5" customHeight="1">
      <c r="A44" s="30" t="s">
        <v>111</v>
      </c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68"/>
    </row>
    <row r="45" spans="1:23" ht="13.5" customHeight="1">
      <c r="A45" s="10"/>
      <c r="B45" s="22" t="s">
        <v>112</v>
      </c>
      <c r="C45" s="22" t="s">
        <v>113</v>
      </c>
      <c r="D45" s="22" t="s">
        <v>114</v>
      </c>
      <c r="E45" s="22" t="s">
        <v>9</v>
      </c>
      <c r="F45" s="22" t="s">
        <v>115</v>
      </c>
      <c r="G45" s="22" t="s">
        <v>116</v>
      </c>
      <c r="H45" s="22" t="s">
        <v>117</v>
      </c>
      <c r="I45" s="22" t="s">
        <v>118</v>
      </c>
      <c r="J45" s="22" t="s">
        <v>119</v>
      </c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68"/>
    </row>
    <row r="46" spans="1:23" ht="13.5" customHeight="1">
      <c r="A46" s="10"/>
      <c r="B46" s="31" t="s">
        <v>38</v>
      </c>
      <c r="C46" s="32">
        <v>43800</v>
      </c>
      <c r="D46" s="33" t="s">
        <v>26</v>
      </c>
      <c r="E46" s="35">
        <f aca="true" t="shared" si="16" ref="E46:E51">ROUND(C5/2,1)</f>
        <v>4.5</v>
      </c>
      <c r="F46" s="35">
        <v>72</v>
      </c>
      <c r="G46" s="35">
        <v>72</v>
      </c>
      <c r="H46" s="35">
        <f aca="true" t="shared" si="17" ref="H46:H109">F46-ROUND(E46,0)</f>
        <v>67</v>
      </c>
      <c r="I46" s="35">
        <f aca="true" t="shared" si="18" ref="I46:I109">G46-H46</f>
        <v>5</v>
      </c>
      <c r="J46" s="36">
        <f aca="true" t="shared" si="19" ref="J46:J56">IF(I46&gt;0,E46-I46*0.2,IF(I46&lt;-3,E46+0.1,E46))</f>
        <v>3.5</v>
      </c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68"/>
    </row>
    <row r="47" spans="1:23" ht="13.5" customHeight="1">
      <c r="A47" s="10"/>
      <c r="B47" s="37" t="s">
        <v>39</v>
      </c>
      <c r="C47" s="38">
        <v>43800</v>
      </c>
      <c r="D47" s="30" t="s">
        <v>26</v>
      </c>
      <c r="E47" s="40">
        <f t="shared" si="16"/>
        <v>2.7</v>
      </c>
      <c r="F47" s="40">
        <v>76</v>
      </c>
      <c r="G47" s="40">
        <v>72</v>
      </c>
      <c r="H47" s="40">
        <f t="shared" si="17"/>
        <v>73</v>
      </c>
      <c r="I47" s="40">
        <f t="shared" si="18"/>
        <v>-1</v>
      </c>
      <c r="J47" s="41">
        <f t="shared" si="19"/>
        <v>2.7</v>
      </c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68"/>
    </row>
    <row r="48" spans="1:23" ht="13.5" customHeight="1">
      <c r="A48" s="10"/>
      <c r="B48" s="37" t="s">
        <v>40</v>
      </c>
      <c r="C48" s="38">
        <v>43800</v>
      </c>
      <c r="D48" s="30" t="s">
        <v>26</v>
      </c>
      <c r="E48" s="40">
        <f t="shared" si="16"/>
        <v>1.9</v>
      </c>
      <c r="F48" s="40">
        <v>75</v>
      </c>
      <c r="G48" s="40">
        <v>72</v>
      </c>
      <c r="H48" s="40">
        <f t="shared" si="17"/>
        <v>73</v>
      </c>
      <c r="I48" s="40">
        <f t="shared" si="18"/>
        <v>-1</v>
      </c>
      <c r="J48" s="41">
        <f t="shared" si="19"/>
        <v>1.9</v>
      </c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68"/>
    </row>
    <row r="49" spans="1:23" ht="13.5" customHeight="1">
      <c r="A49" s="10"/>
      <c r="B49" s="37" t="s">
        <v>41</v>
      </c>
      <c r="C49" s="38">
        <v>43800</v>
      </c>
      <c r="D49" s="30" t="s">
        <v>26</v>
      </c>
      <c r="E49" s="40">
        <f t="shared" si="16"/>
        <v>4.2</v>
      </c>
      <c r="F49" s="40">
        <v>71</v>
      </c>
      <c r="G49" s="40">
        <v>72</v>
      </c>
      <c r="H49" s="40">
        <f t="shared" si="17"/>
        <v>67</v>
      </c>
      <c r="I49" s="40">
        <f t="shared" si="18"/>
        <v>5</v>
      </c>
      <c r="J49" s="41">
        <f t="shared" si="19"/>
        <v>3.2</v>
      </c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68"/>
    </row>
    <row r="50" spans="1:23" ht="13.5" customHeight="1">
      <c r="A50" s="10"/>
      <c r="B50" s="37" t="s">
        <v>42</v>
      </c>
      <c r="C50" s="38">
        <v>43800</v>
      </c>
      <c r="D50" s="30" t="s">
        <v>26</v>
      </c>
      <c r="E50" s="39">
        <f t="shared" si="16"/>
        <v>9</v>
      </c>
      <c r="F50" s="40">
        <v>80</v>
      </c>
      <c r="G50" s="40">
        <v>72</v>
      </c>
      <c r="H50" s="39">
        <f t="shared" si="17"/>
        <v>71</v>
      </c>
      <c r="I50" s="39">
        <f t="shared" si="18"/>
        <v>1</v>
      </c>
      <c r="J50" s="41">
        <f t="shared" si="19"/>
        <v>8.8</v>
      </c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68"/>
    </row>
    <row r="51" spans="1:23" ht="13.5" customHeight="1">
      <c r="A51" s="10"/>
      <c r="B51" s="37" t="s">
        <v>43</v>
      </c>
      <c r="C51" s="38">
        <v>43800</v>
      </c>
      <c r="D51" s="30" t="s">
        <v>26</v>
      </c>
      <c r="E51" s="40">
        <f t="shared" si="16"/>
        <v>6.1</v>
      </c>
      <c r="F51" s="40">
        <v>75</v>
      </c>
      <c r="G51" s="40">
        <v>72</v>
      </c>
      <c r="H51" s="40">
        <f t="shared" si="17"/>
        <v>69</v>
      </c>
      <c r="I51" s="40">
        <f t="shared" si="18"/>
        <v>3</v>
      </c>
      <c r="J51" s="41">
        <f t="shared" si="19"/>
        <v>5.5</v>
      </c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68"/>
    </row>
    <row r="52" spans="1:23" ht="13.5" customHeight="1">
      <c r="A52" s="10"/>
      <c r="B52" s="37" t="s">
        <v>47</v>
      </c>
      <c r="C52" s="38">
        <v>43800</v>
      </c>
      <c r="D52" s="30" t="s">
        <v>26</v>
      </c>
      <c r="E52" s="40">
        <f>ROUND(C13/2,1)</f>
        <v>4.3</v>
      </c>
      <c r="F52" s="40">
        <v>71</v>
      </c>
      <c r="G52" s="40">
        <v>72</v>
      </c>
      <c r="H52" s="40">
        <f t="shared" si="17"/>
        <v>67</v>
      </c>
      <c r="I52" s="40">
        <f t="shared" si="18"/>
        <v>5</v>
      </c>
      <c r="J52" s="41">
        <f t="shared" si="19"/>
        <v>3.3</v>
      </c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68"/>
    </row>
    <row r="53" spans="1:23" ht="13.5" customHeight="1">
      <c r="A53" s="10"/>
      <c r="B53" s="37" t="s">
        <v>49</v>
      </c>
      <c r="C53" s="38">
        <v>43800</v>
      </c>
      <c r="D53" s="30" t="s">
        <v>26</v>
      </c>
      <c r="E53" s="40">
        <f>ROUND(C14/2,1)</f>
        <v>6.1</v>
      </c>
      <c r="F53" s="40">
        <v>88</v>
      </c>
      <c r="G53" s="40">
        <v>72</v>
      </c>
      <c r="H53" s="40">
        <f t="shared" si="17"/>
        <v>82</v>
      </c>
      <c r="I53" s="40">
        <f t="shared" si="18"/>
        <v>-10</v>
      </c>
      <c r="J53" s="41">
        <f t="shared" si="19"/>
        <v>6.199999999999999</v>
      </c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68"/>
    </row>
    <row r="54" spans="1:23" ht="13.5" customHeight="1">
      <c r="A54" s="10"/>
      <c r="B54" s="37" t="s">
        <v>50</v>
      </c>
      <c r="C54" s="38">
        <v>43800</v>
      </c>
      <c r="D54" s="30" t="s">
        <v>26</v>
      </c>
      <c r="E54" s="40">
        <f>ROUND(C15/2,1)</f>
        <v>8.4</v>
      </c>
      <c r="F54" s="40">
        <v>90</v>
      </c>
      <c r="G54" s="40">
        <v>72</v>
      </c>
      <c r="H54" s="40">
        <f t="shared" si="17"/>
        <v>82</v>
      </c>
      <c r="I54" s="40">
        <f t="shared" si="18"/>
        <v>-10</v>
      </c>
      <c r="J54" s="41">
        <f t="shared" si="19"/>
        <v>8.5</v>
      </c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68"/>
    </row>
    <row r="55" spans="1:23" ht="13.5" customHeight="1">
      <c r="A55" s="10"/>
      <c r="B55" s="37" t="s">
        <v>51</v>
      </c>
      <c r="C55" s="38">
        <v>43800</v>
      </c>
      <c r="D55" s="30" t="s">
        <v>26</v>
      </c>
      <c r="E55" s="40">
        <f>ROUND(C16/2,1)</f>
        <v>10.6</v>
      </c>
      <c r="F55" s="40">
        <v>102</v>
      </c>
      <c r="G55" s="40">
        <v>72</v>
      </c>
      <c r="H55" s="40">
        <f t="shared" si="17"/>
        <v>91</v>
      </c>
      <c r="I55" s="40">
        <f t="shared" si="18"/>
        <v>-19</v>
      </c>
      <c r="J55" s="41">
        <f t="shared" si="19"/>
        <v>10.7</v>
      </c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68"/>
    </row>
    <row r="56" spans="1:23" ht="13.5" customHeight="1">
      <c r="A56" s="10"/>
      <c r="B56" s="37" t="s">
        <v>52</v>
      </c>
      <c r="C56" s="38">
        <v>43800</v>
      </c>
      <c r="D56" s="30" t="s">
        <v>26</v>
      </c>
      <c r="E56" s="39">
        <f>ROUND(C17/2,1)</f>
        <v>6.5</v>
      </c>
      <c r="F56" s="40">
        <v>87</v>
      </c>
      <c r="G56" s="40">
        <v>72</v>
      </c>
      <c r="H56" s="39">
        <f t="shared" si="17"/>
        <v>80</v>
      </c>
      <c r="I56" s="39">
        <f t="shared" si="18"/>
        <v>-8</v>
      </c>
      <c r="J56" s="41">
        <f t="shared" si="19"/>
        <v>6.6</v>
      </c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68"/>
    </row>
    <row r="57" spans="1:23" ht="13.5" customHeight="1">
      <c r="A57" s="10"/>
      <c r="B57" s="46" t="s">
        <v>53</v>
      </c>
      <c r="C57" s="47">
        <v>43800</v>
      </c>
      <c r="D57" s="48" t="s">
        <v>26</v>
      </c>
      <c r="E57" s="49">
        <f>18</f>
        <v>18</v>
      </c>
      <c r="F57" s="42">
        <v>158</v>
      </c>
      <c r="G57" s="42">
        <v>72</v>
      </c>
      <c r="H57" s="49">
        <f t="shared" si="17"/>
        <v>140</v>
      </c>
      <c r="I57" s="49">
        <f t="shared" si="18"/>
        <v>-68</v>
      </c>
      <c r="J57" s="50">
        <v>18</v>
      </c>
      <c r="K57" s="15"/>
      <c r="L57" s="30" t="s">
        <v>139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68"/>
    </row>
    <row r="58" spans="1:23" ht="13.5" customHeight="1">
      <c r="A58" s="10"/>
      <c r="B58" s="31" t="s">
        <v>38</v>
      </c>
      <c r="C58" s="32">
        <f>E3</f>
        <v>43807</v>
      </c>
      <c r="D58" s="33" t="s">
        <v>17</v>
      </c>
      <c r="E58" s="35">
        <f aca="true" t="shared" si="20" ref="E58:E68">J46</f>
        <v>3.5</v>
      </c>
      <c r="F58" s="35">
        <v>75</v>
      </c>
      <c r="G58" s="35">
        <v>72</v>
      </c>
      <c r="H58" s="35">
        <f t="shared" si="17"/>
        <v>71</v>
      </c>
      <c r="I58" s="35">
        <f t="shared" si="18"/>
        <v>1</v>
      </c>
      <c r="J58" s="36">
        <f aca="true" t="shared" si="21" ref="J58:J105">IF(I58&gt;0,E58-I58*0.2,IF(I58&lt;-3,E58+0.1,E58))</f>
        <v>3.3</v>
      </c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68"/>
    </row>
    <row r="59" spans="1:23" ht="13.5" customHeight="1">
      <c r="A59" s="10"/>
      <c r="B59" s="37" t="s">
        <v>39</v>
      </c>
      <c r="C59" s="38">
        <v>43807</v>
      </c>
      <c r="D59" s="30" t="s">
        <v>17</v>
      </c>
      <c r="E59" s="39">
        <f t="shared" si="20"/>
        <v>2.7</v>
      </c>
      <c r="F59" s="40">
        <v>72</v>
      </c>
      <c r="G59" s="40">
        <v>72</v>
      </c>
      <c r="H59" s="39">
        <f t="shared" si="17"/>
        <v>69</v>
      </c>
      <c r="I59" s="39">
        <f t="shared" si="18"/>
        <v>3</v>
      </c>
      <c r="J59" s="41">
        <f t="shared" si="21"/>
        <v>2.1</v>
      </c>
      <c r="K59" s="15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68"/>
    </row>
    <row r="60" spans="1:23" ht="13.5" customHeight="1">
      <c r="A60" s="10"/>
      <c r="B60" s="37" t="s">
        <v>40</v>
      </c>
      <c r="C60" s="38">
        <v>43807</v>
      </c>
      <c r="D60" s="30" t="s">
        <v>17</v>
      </c>
      <c r="E60" s="39">
        <f t="shared" si="20"/>
        <v>1.9</v>
      </c>
      <c r="F60" s="40">
        <v>77</v>
      </c>
      <c r="G60" s="40">
        <v>72</v>
      </c>
      <c r="H60" s="39">
        <f t="shared" si="17"/>
        <v>75</v>
      </c>
      <c r="I60" s="39">
        <f t="shared" si="18"/>
        <v>-3</v>
      </c>
      <c r="J60" s="41">
        <f t="shared" si="21"/>
        <v>1.9</v>
      </c>
      <c r="K60" s="15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68"/>
    </row>
    <row r="61" spans="1:23" ht="13.5" customHeight="1">
      <c r="A61" s="10"/>
      <c r="B61" s="37" t="s">
        <v>41</v>
      </c>
      <c r="C61" s="38">
        <v>43807</v>
      </c>
      <c r="D61" s="30" t="s">
        <v>17</v>
      </c>
      <c r="E61" s="39">
        <f t="shared" si="20"/>
        <v>3.2</v>
      </c>
      <c r="F61" s="40">
        <v>70</v>
      </c>
      <c r="G61" s="40">
        <v>72</v>
      </c>
      <c r="H61" s="39">
        <f t="shared" si="17"/>
        <v>67</v>
      </c>
      <c r="I61" s="39">
        <f t="shared" si="18"/>
        <v>5</v>
      </c>
      <c r="J61" s="41">
        <f t="shared" si="21"/>
        <v>2.2</v>
      </c>
      <c r="K61" s="15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68"/>
    </row>
    <row r="62" spans="1:23" ht="13.5" customHeight="1">
      <c r="A62" s="10"/>
      <c r="B62" s="37" t="s">
        <v>42</v>
      </c>
      <c r="C62" s="38">
        <v>43807</v>
      </c>
      <c r="D62" s="30" t="s">
        <v>17</v>
      </c>
      <c r="E62" s="39">
        <f t="shared" si="20"/>
        <v>8.8</v>
      </c>
      <c r="F62" s="40">
        <v>75</v>
      </c>
      <c r="G62" s="40">
        <v>72</v>
      </c>
      <c r="H62" s="39">
        <f t="shared" si="17"/>
        <v>66</v>
      </c>
      <c r="I62" s="39">
        <f t="shared" si="18"/>
        <v>6</v>
      </c>
      <c r="J62" s="41">
        <f t="shared" si="21"/>
        <v>7.6000000000000005</v>
      </c>
      <c r="K62" s="1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68"/>
    </row>
    <row r="63" spans="1:23" ht="13.5" customHeight="1">
      <c r="A63" s="10"/>
      <c r="B63" s="37" t="s">
        <v>43</v>
      </c>
      <c r="C63" s="38">
        <v>43807</v>
      </c>
      <c r="D63" s="30" t="s">
        <v>17</v>
      </c>
      <c r="E63" s="39">
        <f t="shared" si="20"/>
        <v>5.5</v>
      </c>
      <c r="F63" s="40">
        <v>76</v>
      </c>
      <c r="G63" s="40">
        <v>72</v>
      </c>
      <c r="H63" s="39">
        <f t="shared" si="17"/>
        <v>70</v>
      </c>
      <c r="I63" s="39">
        <f t="shared" si="18"/>
        <v>2</v>
      </c>
      <c r="J63" s="41">
        <f t="shared" si="21"/>
        <v>5.1</v>
      </c>
      <c r="K63" s="15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68"/>
    </row>
    <row r="64" spans="1:23" ht="13.5" customHeight="1">
      <c r="A64" s="10"/>
      <c r="B64" s="37" t="s">
        <v>47</v>
      </c>
      <c r="C64" s="38">
        <v>43807</v>
      </c>
      <c r="D64" s="30" t="s">
        <v>17</v>
      </c>
      <c r="E64" s="39">
        <f t="shared" si="20"/>
        <v>3.3</v>
      </c>
      <c r="F64" s="40">
        <v>75</v>
      </c>
      <c r="G64" s="40">
        <v>72</v>
      </c>
      <c r="H64" s="39">
        <f t="shared" si="17"/>
        <v>72</v>
      </c>
      <c r="I64" s="39">
        <f t="shared" si="18"/>
        <v>0</v>
      </c>
      <c r="J64" s="41">
        <f t="shared" si="21"/>
        <v>3.3</v>
      </c>
      <c r="K64" s="1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68"/>
    </row>
    <row r="65" spans="1:23" ht="13.5" customHeight="1">
      <c r="A65" s="10"/>
      <c r="B65" s="37" t="s">
        <v>49</v>
      </c>
      <c r="C65" s="38">
        <v>43807</v>
      </c>
      <c r="D65" s="30" t="s">
        <v>17</v>
      </c>
      <c r="E65" s="39">
        <f t="shared" si="20"/>
        <v>6.199999999999999</v>
      </c>
      <c r="F65" s="40">
        <v>85</v>
      </c>
      <c r="G65" s="40">
        <v>72</v>
      </c>
      <c r="H65" s="39">
        <f t="shared" si="17"/>
        <v>79</v>
      </c>
      <c r="I65" s="39">
        <f t="shared" si="18"/>
        <v>-7</v>
      </c>
      <c r="J65" s="41">
        <f t="shared" si="21"/>
        <v>6.299999999999999</v>
      </c>
      <c r="K65" s="15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68"/>
    </row>
    <row r="66" spans="1:23" ht="13.5" customHeight="1">
      <c r="A66" s="10"/>
      <c r="B66" s="37" t="s">
        <v>50</v>
      </c>
      <c r="C66" s="38">
        <v>43807</v>
      </c>
      <c r="D66" s="30" t="s">
        <v>17</v>
      </c>
      <c r="E66" s="39">
        <f t="shared" si="20"/>
        <v>8.5</v>
      </c>
      <c r="F66" s="40">
        <v>93</v>
      </c>
      <c r="G66" s="40">
        <v>72</v>
      </c>
      <c r="H66" s="39">
        <f t="shared" si="17"/>
        <v>84</v>
      </c>
      <c r="I66" s="39">
        <f t="shared" si="18"/>
        <v>-12</v>
      </c>
      <c r="J66" s="41">
        <f t="shared" si="21"/>
        <v>8.6</v>
      </c>
      <c r="K66" s="15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68"/>
    </row>
    <row r="67" spans="1:23" ht="13.5" customHeight="1">
      <c r="A67" s="10"/>
      <c r="B67" s="37" t="s">
        <v>51</v>
      </c>
      <c r="C67" s="38">
        <v>43807</v>
      </c>
      <c r="D67" s="30" t="s">
        <v>17</v>
      </c>
      <c r="E67" s="39">
        <f t="shared" si="20"/>
        <v>10.7</v>
      </c>
      <c r="F67" s="40">
        <v>103</v>
      </c>
      <c r="G67" s="40">
        <v>72</v>
      </c>
      <c r="H67" s="39">
        <f t="shared" si="17"/>
        <v>92</v>
      </c>
      <c r="I67" s="39">
        <f t="shared" si="18"/>
        <v>-20</v>
      </c>
      <c r="J67" s="41">
        <f t="shared" si="21"/>
        <v>10.799999999999999</v>
      </c>
      <c r="K67" s="15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68"/>
    </row>
    <row r="68" spans="1:23" ht="13.5" customHeight="1">
      <c r="A68" s="10"/>
      <c r="B68" s="37" t="s">
        <v>52</v>
      </c>
      <c r="C68" s="38">
        <v>43807</v>
      </c>
      <c r="D68" s="30" t="s">
        <v>17</v>
      </c>
      <c r="E68" s="39">
        <f t="shared" si="20"/>
        <v>6.6</v>
      </c>
      <c r="F68" s="40">
        <v>89</v>
      </c>
      <c r="G68" s="40">
        <v>72</v>
      </c>
      <c r="H68" s="39">
        <f t="shared" si="17"/>
        <v>82</v>
      </c>
      <c r="I68" s="39">
        <f t="shared" si="18"/>
        <v>-10</v>
      </c>
      <c r="J68" s="41">
        <f t="shared" si="21"/>
        <v>6.699999999999999</v>
      </c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68"/>
    </row>
    <row r="69" spans="1:23" ht="13.5" customHeight="1">
      <c r="A69" s="10"/>
      <c r="B69" s="37" t="s">
        <v>45</v>
      </c>
      <c r="C69" s="38">
        <v>43807</v>
      </c>
      <c r="D69" s="30" t="s">
        <v>17</v>
      </c>
      <c r="E69" s="39">
        <f>ROUND(C11/2,1)</f>
        <v>8.5</v>
      </c>
      <c r="F69" s="40">
        <v>78</v>
      </c>
      <c r="G69" s="40">
        <v>72</v>
      </c>
      <c r="H69" s="39">
        <f t="shared" si="17"/>
        <v>69</v>
      </c>
      <c r="I69" s="39">
        <f t="shared" si="18"/>
        <v>3</v>
      </c>
      <c r="J69" s="41">
        <f t="shared" si="21"/>
        <v>7.9</v>
      </c>
      <c r="K69" s="15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68"/>
    </row>
    <row r="70" spans="1:23" ht="13.5" customHeight="1">
      <c r="A70" s="10"/>
      <c r="B70" s="37" t="str">
        <f>B19</f>
        <v>Filip Jiří st.</v>
      </c>
      <c r="C70" s="38">
        <v>43807</v>
      </c>
      <c r="D70" s="30" t="s">
        <v>17</v>
      </c>
      <c r="E70" s="40">
        <f>ROUND(C19/2,1)</f>
        <v>5.4</v>
      </c>
      <c r="F70" s="40">
        <v>84</v>
      </c>
      <c r="G70" s="40">
        <v>72</v>
      </c>
      <c r="H70" s="40">
        <f t="shared" si="17"/>
        <v>79</v>
      </c>
      <c r="I70" s="40">
        <f t="shared" si="18"/>
        <v>-7</v>
      </c>
      <c r="J70" s="41">
        <f t="shared" si="21"/>
        <v>5.5</v>
      </c>
      <c r="K70" s="15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68"/>
    </row>
    <row r="71" spans="1:23" ht="13.5" customHeight="1">
      <c r="A71" s="10"/>
      <c r="B71" s="37" t="s">
        <v>55</v>
      </c>
      <c r="C71" s="38">
        <v>43807</v>
      </c>
      <c r="D71" s="30" t="s">
        <v>17</v>
      </c>
      <c r="E71" s="40">
        <f>ROUND(C20/2,1)</f>
        <v>11.4</v>
      </c>
      <c r="F71" s="40">
        <v>124</v>
      </c>
      <c r="G71" s="40">
        <v>72</v>
      </c>
      <c r="H71" s="40">
        <f t="shared" si="17"/>
        <v>113</v>
      </c>
      <c r="I71" s="40">
        <f t="shared" si="18"/>
        <v>-41</v>
      </c>
      <c r="J71" s="41">
        <f t="shared" si="21"/>
        <v>11.5</v>
      </c>
      <c r="K71" s="15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68"/>
    </row>
    <row r="72" spans="1:23" ht="13.5" customHeight="1">
      <c r="A72" s="10"/>
      <c r="B72" s="37" t="s">
        <v>56</v>
      </c>
      <c r="C72" s="38">
        <v>43807</v>
      </c>
      <c r="D72" s="30" t="s">
        <v>17</v>
      </c>
      <c r="E72" s="40">
        <f>ROUND(C21/2,1)</f>
        <v>10.4</v>
      </c>
      <c r="F72" s="40">
        <v>92</v>
      </c>
      <c r="G72" s="40">
        <v>72</v>
      </c>
      <c r="H72" s="40">
        <f t="shared" si="17"/>
        <v>82</v>
      </c>
      <c r="I72" s="40">
        <f t="shared" si="18"/>
        <v>-10</v>
      </c>
      <c r="J72" s="41">
        <f t="shared" si="21"/>
        <v>10.5</v>
      </c>
      <c r="K72" s="15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68"/>
    </row>
    <row r="73" spans="1:23" ht="13.5" customHeight="1">
      <c r="A73" s="10"/>
      <c r="B73" s="37" t="s">
        <v>57</v>
      </c>
      <c r="C73" s="38">
        <v>43807</v>
      </c>
      <c r="D73" s="30" t="s">
        <v>17</v>
      </c>
      <c r="E73" s="39">
        <f>ROUND(C22/2,1)</f>
        <v>5</v>
      </c>
      <c r="F73" s="40">
        <v>81</v>
      </c>
      <c r="G73" s="40">
        <v>72</v>
      </c>
      <c r="H73" s="39">
        <f t="shared" si="17"/>
        <v>76</v>
      </c>
      <c r="I73" s="39">
        <f t="shared" si="18"/>
        <v>-4</v>
      </c>
      <c r="J73" s="41">
        <f t="shared" si="21"/>
        <v>5.1</v>
      </c>
      <c r="K73" s="15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68"/>
    </row>
    <row r="74" spans="1:23" ht="13.5" customHeight="1">
      <c r="A74" s="10"/>
      <c r="B74" s="46" t="s">
        <v>58</v>
      </c>
      <c r="C74" s="47">
        <v>43807</v>
      </c>
      <c r="D74" s="48" t="s">
        <v>17</v>
      </c>
      <c r="E74" s="49">
        <f>ROUND(C23/2,1)</f>
        <v>5.3</v>
      </c>
      <c r="F74" s="42">
        <v>87</v>
      </c>
      <c r="G74" s="42">
        <v>72</v>
      </c>
      <c r="H74" s="49">
        <f t="shared" si="17"/>
        <v>82</v>
      </c>
      <c r="I74" s="49">
        <f t="shared" si="18"/>
        <v>-10</v>
      </c>
      <c r="J74" s="50">
        <f t="shared" si="21"/>
        <v>5.3999999999999995</v>
      </c>
      <c r="K74" s="15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68"/>
    </row>
    <row r="75" spans="1:23" ht="13.5" customHeight="1">
      <c r="A75" s="10"/>
      <c r="B75" s="31" t="s">
        <v>38</v>
      </c>
      <c r="C75" s="32">
        <f>F3</f>
        <v>43814</v>
      </c>
      <c r="D75" s="33" t="s">
        <v>30</v>
      </c>
      <c r="E75" s="35">
        <f aca="true" t="shared" si="22" ref="E75:E80">J58</f>
        <v>3.3</v>
      </c>
      <c r="F75" s="35">
        <v>79</v>
      </c>
      <c r="G75" s="35">
        <v>72</v>
      </c>
      <c r="H75" s="35">
        <f t="shared" si="17"/>
        <v>76</v>
      </c>
      <c r="I75" s="35">
        <f t="shared" si="18"/>
        <v>-4</v>
      </c>
      <c r="J75" s="36">
        <f t="shared" si="21"/>
        <v>3.4</v>
      </c>
      <c r="K75" s="15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68"/>
    </row>
    <row r="76" spans="1:23" ht="13.5" customHeight="1">
      <c r="A76" s="10"/>
      <c r="B76" s="37" t="s">
        <v>39</v>
      </c>
      <c r="C76" s="38">
        <v>43814</v>
      </c>
      <c r="D76" s="30" t="s">
        <v>30</v>
      </c>
      <c r="E76" s="39">
        <f t="shared" si="22"/>
        <v>2.1</v>
      </c>
      <c r="F76" s="40">
        <v>74</v>
      </c>
      <c r="G76" s="40">
        <v>72</v>
      </c>
      <c r="H76" s="39">
        <f t="shared" si="17"/>
        <v>72</v>
      </c>
      <c r="I76" s="39">
        <f t="shared" si="18"/>
        <v>0</v>
      </c>
      <c r="J76" s="41">
        <f t="shared" si="21"/>
        <v>2.1</v>
      </c>
      <c r="K76" s="15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68"/>
    </row>
    <row r="77" spans="1:23" ht="13.5" customHeight="1">
      <c r="A77" s="10"/>
      <c r="B77" s="37" t="s">
        <v>40</v>
      </c>
      <c r="C77" s="38">
        <v>43814</v>
      </c>
      <c r="D77" s="30" t="s">
        <v>30</v>
      </c>
      <c r="E77" s="39">
        <f t="shared" si="22"/>
        <v>1.9</v>
      </c>
      <c r="F77" s="40">
        <v>79</v>
      </c>
      <c r="G77" s="40">
        <v>72</v>
      </c>
      <c r="H77" s="39">
        <f t="shared" si="17"/>
        <v>77</v>
      </c>
      <c r="I77" s="39">
        <f t="shared" si="18"/>
        <v>-5</v>
      </c>
      <c r="J77" s="41">
        <f t="shared" si="21"/>
        <v>2</v>
      </c>
      <c r="K77" s="15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68"/>
    </row>
    <row r="78" spans="1:23" ht="13.5" customHeight="1">
      <c r="A78" s="10"/>
      <c r="B78" s="37" t="s">
        <v>41</v>
      </c>
      <c r="C78" s="38">
        <v>43814</v>
      </c>
      <c r="D78" s="30" t="s">
        <v>30</v>
      </c>
      <c r="E78" s="39">
        <f t="shared" si="22"/>
        <v>2.2</v>
      </c>
      <c r="F78" s="40">
        <v>84</v>
      </c>
      <c r="G78" s="40">
        <v>72</v>
      </c>
      <c r="H78" s="39">
        <f t="shared" si="17"/>
        <v>82</v>
      </c>
      <c r="I78" s="39">
        <f t="shared" si="18"/>
        <v>-10</v>
      </c>
      <c r="J78" s="41">
        <f t="shared" si="21"/>
        <v>2.3000000000000003</v>
      </c>
      <c r="K78" s="15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68"/>
    </row>
    <row r="79" spans="1:23" ht="13.5" customHeight="1">
      <c r="A79" s="10"/>
      <c r="B79" s="37" t="s">
        <v>42</v>
      </c>
      <c r="C79" s="38">
        <v>43814</v>
      </c>
      <c r="D79" s="30" t="s">
        <v>30</v>
      </c>
      <c r="E79" s="39">
        <f t="shared" si="22"/>
        <v>7.6000000000000005</v>
      </c>
      <c r="F79" s="40">
        <v>82</v>
      </c>
      <c r="G79" s="40">
        <v>72</v>
      </c>
      <c r="H79" s="39">
        <f t="shared" si="17"/>
        <v>74</v>
      </c>
      <c r="I79" s="39">
        <f t="shared" si="18"/>
        <v>-2</v>
      </c>
      <c r="J79" s="41">
        <f t="shared" si="21"/>
        <v>7.6000000000000005</v>
      </c>
      <c r="K79" s="15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68"/>
    </row>
    <row r="80" spans="1:23" ht="13.5" customHeight="1">
      <c r="A80" s="10"/>
      <c r="B80" s="37" t="s">
        <v>43</v>
      </c>
      <c r="C80" s="38">
        <v>43814</v>
      </c>
      <c r="D80" s="30" t="s">
        <v>30</v>
      </c>
      <c r="E80" s="39">
        <f t="shared" si="22"/>
        <v>5.1</v>
      </c>
      <c r="F80" s="40">
        <v>84</v>
      </c>
      <c r="G80" s="40">
        <v>72</v>
      </c>
      <c r="H80" s="39">
        <f t="shared" si="17"/>
        <v>79</v>
      </c>
      <c r="I80" s="39">
        <f t="shared" si="18"/>
        <v>-7</v>
      </c>
      <c r="J80" s="41">
        <f t="shared" si="21"/>
        <v>5.199999999999999</v>
      </c>
      <c r="K80" s="15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68"/>
    </row>
    <row r="81" spans="1:23" ht="13.5" customHeight="1">
      <c r="A81" s="10"/>
      <c r="B81" s="37" t="s">
        <v>52</v>
      </c>
      <c r="C81" s="38">
        <v>43814</v>
      </c>
      <c r="D81" s="30" t="s">
        <v>30</v>
      </c>
      <c r="E81" s="39">
        <f>J68</f>
        <v>6.699999999999999</v>
      </c>
      <c r="F81" s="40">
        <v>85</v>
      </c>
      <c r="G81" s="40">
        <v>72</v>
      </c>
      <c r="H81" s="39">
        <f t="shared" si="17"/>
        <v>78</v>
      </c>
      <c r="I81" s="39">
        <f t="shared" si="18"/>
        <v>-6</v>
      </c>
      <c r="J81" s="41">
        <f t="shared" si="21"/>
        <v>6.799999999999999</v>
      </c>
      <c r="K81" s="1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68"/>
    </row>
    <row r="82" spans="1:23" ht="13.5" customHeight="1">
      <c r="A82" s="10"/>
      <c r="B82" s="37" t="s">
        <v>45</v>
      </c>
      <c r="C82" s="38">
        <v>43814</v>
      </c>
      <c r="D82" s="30" t="s">
        <v>30</v>
      </c>
      <c r="E82" s="39">
        <f>J69</f>
        <v>7.9</v>
      </c>
      <c r="F82" s="40">
        <v>88</v>
      </c>
      <c r="G82" s="40">
        <v>72</v>
      </c>
      <c r="H82" s="39">
        <f t="shared" si="17"/>
        <v>80</v>
      </c>
      <c r="I82" s="39">
        <f t="shared" si="18"/>
        <v>-8</v>
      </c>
      <c r="J82" s="41">
        <f t="shared" si="21"/>
        <v>8</v>
      </c>
      <c r="K82" s="1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68"/>
    </row>
    <row r="83" spans="1:23" ht="13.5" customHeight="1">
      <c r="A83" s="10"/>
      <c r="B83" s="37" t="str">
        <f>B70</f>
        <v>Filip Jiří st.</v>
      </c>
      <c r="C83" s="38">
        <v>43814</v>
      </c>
      <c r="D83" s="30" t="s">
        <v>30</v>
      </c>
      <c r="E83" s="39">
        <f>J70</f>
        <v>5.5</v>
      </c>
      <c r="F83" s="40">
        <v>84</v>
      </c>
      <c r="G83" s="40">
        <v>72</v>
      </c>
      <c r="H83" s="39">
        <f t="shared" si="17"/>
        <v>78</v>
      </c>
      <c r="I83" s="39">
        <f t="shared" si="18"/>
        <v>-6</v>
      </c>
      <c r="J83" s="41">
        <f t="shared" si="21"/>
        <v>5.6</v>
      </c>
      <c r="K83" s="15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68"/>
    </row>
    <row r="84" spans="1:23" ht="13.5" customHeight="1">
      <c r="A84" s="10"/>
      <c r="B84" s="37" t="s">
        <v>57</v>
      </c>
      <c r="C84" s="38">
        <v>43814</v>
      </c>
      <c r="D84" s="30" t="s">
        <v>30</v>
      </c>
      <c r="E84" s="39">
        <f>J73</f>
        <v>5.1</v>
      </c>
      <c r="F84" s="40">
        <v>99</v>
      </c>
      <c r="G84" s="40">
        <v>72</v>
      </c>
      <c r="H84" s="39">
        <f t="shared" si="17"/>
        <v>94</v>
      </c>
      <c r="I84" s="39">
        <f t="shared" si="18"/>
        <v>-22</v>
      </c>
      <c r="J84" s="41">
        <f t="shared" si="21"/>
        <v>5.199999999999999</v>
      </c>
      <c r="K84" s="15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68"/>
    </row>
    <row r="85" spans="1:23" ht="13.5" customHeight="1">
      <c r="A85" s="10"/>
      <c r="B85" s="37" t="str">
        <f>B24</f>
        <v>Filip Jiří ml.</v>
      </c>
      <c r="C85" s="38">
        <v>43814</v>
      </c>
      <c r="D85" s="30" t="s">
        <v>30</v>
      </c>
      <c r="E85" s="40">
        <f>ROUND(C24/2,1)</f>
        <v>3.1</v>
      </c>
      <c r="F85" s="40">
        <v>87</v>
      </c>
      <c r="G85" s="40">
        <v>72</v>
      </c>
      <c r="H85" s="40">
        <f t="shared" si="17"/>
        <v>84</v>
      </c>
      <c r="I85" s="40">
        <f t="shared" si="18"/>
        <v>-12</v>
      </c>
      <c r="J85" s="41">
        <f t="shared" si="21"/>
        <v>3.2</v>
      </c>
      <c r="K85" s="1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68"/>
    </row>
    <row r="86" spans="1:23" ht="13.5" customHeight="1">
      <c r="A86" s="10"/>
      <c r="B86" s="37" t="str">
        <f>B28</f>
        <v>Uma Stanislav</v>
      </c>
      <c r="C86" s="38">
        <v>43814</v>
      </c>
      <c r="D86" s="30" t="s">
        <v>30</v>
      </c>
      <c r="E86" s="40">
        <f>ROUND(C28/2,1)</f>
        <v>7.5</v>
      </c>
      <c r="F86" s="40">
        <v>91</v>
      </c>
      <c r="G86" s="40">
        <v>72</v>
      </c>
      <c r="H86" s="40">
        <f t="shared" si="17"/>
        <v>83</v>
      </c>
      <c r="I86" s="40">
        <f t="shared" si="18"/>
        <v>-11</v>
      </c>
      <c r="J86" s="41">
        <f t="shared" si="21"/>
        <v>7.6</v>
      </c>
      <c r="K86" s="1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68"/>
    </row>
    <row r="87" spans="1:23" ht="13.5" customHeight="1">
      <c r="A87" s="10"/>
      <c r="B87" s="37" t="str">
        <f>B27</f>
        <v>Palát Jiří</v>
      </c>
      <c r="C87" s="38">
        <v>43814</v>
      </c>
      <c r="D87" s="30" t="s">
        <v>30</v>
      </c>
      <c r="E87" s="40">
        <f>ROUND(C27/2,1)</f>
        <v>9.1</v>
      </c>
      <c r="F87" s="40">
        <v>100</v>
      </c>
      <c r="G87" s="40">
        <v>72</v>
      </c>
      <c r="H87" s="40">
        <f t="shared" si="17"/>
        <v>91</v>
      </c>
      <c r="I87" s="40">
        <f t="shared" si="18"/>
        <v>-19</v>
      </c>
      <c r="J87" s="41">
        <f t="shared" si="21"/>
        <v>9.2</v>
      </c>
      <c r="K87" s="1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68"/>
    </row>
    <row r="88" spans="1:23" ht="13.5" customHeight="1">
      <c r="A88" s="10"/>
      <c r="B88" s="37" t="str">
        <f>B25</f>
        <v>Ingala Luděk</v>
      </c>
      <c r="C88" s="38">
        <v>43814</v>
      </c>
      <c r="D88" s="30" t="s">
        <v>30</v>
      </c>
      <c r="E88" s="40">
        <f>ROUND(C25/2,1)</f>
        <v>5.9</v>
      </c>
      <c r="F88" s="40">
        <v>95</v>
      </c>
      <c r="G88" s="40">
        <v>72</v>
      </c>
      <c r="H88" s="40">
        <f t="shared" si="17"/>
        <v>89</v>
      </c>
      <c r="I88" s="40">
        <f t="shared" si="18"/>
        <v>-17</v>
      </c>
      <c r="J88" s="41">
        <f t="shared" si="21"/>
        <v>6</v>
      </c>
      <c r="K88" s="1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68"/>
    </row>
    <row r="89" spans="1:23" ht="13.5" customHeight="1">
      <c r="A89" s="10"/>
      <c r="B89" s="46" t="str">
        <f>B26</f>
        <v>Kaplan Miroslav</v>
      </c>
      <c r="C89" s="47">
        <v>43814</v>
      </c>
      <c r="D89" s="48" t="s">
        <v>30</v>
      </c>
      <c r="E89" s="42">
        <f>ROUND(C26/2,1)</f>
        <v>3.1</v>
      </c>
      <c r="F89" s="42">
        <v>76</v>
      </c>
      <c r="G89" s="42">
        <v>72</v>
      </c>
      <c r="H89" s="42">
        <f t="shared" si="17"/>
        <v>73</v>
      </c>
      <c r="I89" s="42">
        <f t="shared" si="18"/>
        <v>-1</v>
      </c>
      <c r="J89" s="50">
        <f t="shared" si="21"/>
        <v>3.1</v>
      </c>
      <c r="K89" s="15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68"/>
    </row>
    <row r="90" spans="1:23" ht="13.5" customHeight="1">
      <c r="A90" s="10"/>
      <c r="B90" s="31" t="s">
        <v>38</v>
      </c>
      <c r="C90" s="32">
        <v>43821</v>
      </c>
      <c r="D90" s="33" t="s">
        <v>24</v>
      </c>
      <c r="E90" s="35">
        <f aca="true" t="shared" si="23" ref="E90:E98">J75</f>
        <v>3.4</v>
      </c>
      <c r="F90" s="35">
        <v>73</v>
      </c>
      <c r="G90" s="35">
        <v>71</v>
      </c>
      <c r="H90" s="35">
        <f t="shared" si="17"/>
        <v>70</v>
      </c>
      <c r="I90" s="35">
        <f t="shared" si="18"/>
        <v>1</v>
      </c>
      <c r="J90" s="36">
        <f t="shared" si="21"/>
        <v>3.1999999999999997</v>
      </c>
      <c r="K90" s="1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68"/>
    </row>
    <row r="91" spans="1:23" ht="13.5" customHeight="1">
      <c r="A91" s="10"/>
      <c r="B91" s="37" t="s">
        <v>39</v>
      </c>
      <c r="C91" s="38">
        <v>43821</v>
      </c>
      <c r="D91" s="30" t="s">
        <v>24</v>
      </c>
      <c r="E91" s="39">
        <f t="shared" si="23"/>
        <v>2.1</v>
      </c>
      <c r="F91" s="40">
        <v>70</v>
      </c>
      <c r="G91" s="40">
        <v>71</v>
      </c>
      <c r="H91" s="39">
        <f t="shared" si="17"/>
        <v>68</v>
      </c>
      <c r="I91" s="39">
        <f t="shared" si="18"/>
        <v>3</v>
      </c>
      <c r="J91" s="41">
        <f t="shared" si="21"/>
        <v>1.5</v>
      </c>
      <c r="K91" s="1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68"/>
    </row>
    <row r="92" spans="1:23" ht="13.5" customHeight="1">
      <c r="A92" s="10"/>
      <c r="B92" s="37" t="s">
        <v>40</v>
      </c>
      <c r="C92" s="38">
        <v>43821</v>
      </c>
      <c r="D92" s="30" t="s">
        <v>24</v>
      </c>
      <c r="E92" s="39">
        <f t="shared" si="23"/>
        <v>2</v>
      </c>
      <c r="F92" s="40">
        <v>67</v>
      </c>
      <c r="G92" s="40">
        <v>71</v>
      </c>
      <c r="H92" s="39">
        <f t="shared" si="17"/>
        <v>65</v>
      </c>
      <c r="I92" s="39">
        <f t="shared" si="18"/>
        <v>6</v>
      </c>
      <c r="J92" s="41">
        <f t="shared" si="21"/>
        <v>0.7999999999999998</v>
      </c>
      <c r="K92" s="1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68"/>
    </row>
    <row r="93" spans="1:23" ht="13.5" customHeight="1">
      <c r="A93" s="10"/>
      <c r="B93" s="37" t="s">
        <v>41</v>
      </c>
      <c r="C93" s="38">
        <v>43821</v>
      </c>
      <c r="D93" s="30" t="s">
        <v>24</v>
      </c>
      <c r="E93" s="39">
        <f t="shared" si="23"/>
        <v>2.3000000000000003</v>
      </c>
      <c r="F93" s="40">
        <v>72</v>
      </c>
      <c r="G93" s="40">
        <v>71</v>
      </c>
      <c r="H93" s="39">
        <f t="shared" si="17"/>
        <v>70</v>
      </c>
      <c r="I93" s="39">
        <f t="shared" si="18"/>
        <v>1</v>
      </c>
      <c r="J93" s="41">
        <f t="shared" si="21"/>
        <v>2.1</v>
      </c>
      <c r="K93" s="1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68"/>
    </row>
    <row r="94" spans="1:23" ht="13.5" customHeight="1">
      <c r="A94" s="10"/>
      <c r="B94" s="37" t="s">
        <v>42</v>
      </c>
      <c r="C94" s="38">
        <v>43821</v>
      </c>
      <c r="D94" s="30" t="s">
        <v>24</v>
      </c>
      <c r="E94" s="39">
        <f t="shared" si="23"/>
        <v>7.6000000000000005</v>
      </c>
      <c r="F94" s="40">
        <v>74</v>
      </c>
      <c r="G94" s="40">
        <v>71</v>
      </c>
      <c r="H94" s="39">
        <f t="shared" si="17"/>
        <v>66</v>
      </c>
      <c r="I94" s="39">
        <f t="shared" si="18"/>
        <v>5</v>
      </c>
      <c r="J94" s="41">
        <f t="shared" si="21"/>
        <v>6.6000000000000005</v>
      </c>
      <c r="K94" s="15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68"/>
    </row>
    <row r="95" spans="1:23" ht="13.5" customHeight="1">
      <c r="A95" s="10"/>
      <c r="B95" s="37" t="s">
        <v>43</v>
      </c>
      <c r="C95" s="38">
        <v>43821</v>
      </c>
      <c r="D95" s="30" t="s">
        <v>24</v>
      </c>
      <c r="E95" s="39">
        <f t="shared" si="23"/>
        <v>5.199999999999999</v>
      </c>
      <c r="F95" s="40">
        <v>78</v>
      </c>
      <c r="G95" s="40">
        <v>71</v>
      </c>
      <c r="H95" s="39">
        <f t="shared" si="17"/>
        <v>73</v>
      </c>
      <c r="I95" s="39">
        <f t="shared" si="18"/>
        <v>-2</v>
      </c>
      <c r="J95" s="41">
        <f t="shared" si="21"/>
        <v>5.199999999999999</v>
      </c>
      <c r="K95" s="15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68"/>
    </row>
    <row r="96" spans="1:23" ht="13.5" customHeight="1">
      <c r="A96" s="10"/>
      <c r="B96" s="37" t="s">
        <v>52</v>
      </c>
      <c r="C96" s="38">
        <v>43821</v>
      </c>
      <c r="D96" s="30" t="s">
        <v>24</v>
      </c>
      <c r="E96" s="39">
        <f t="shared" si="23"/>
        <v>6.799999999999999</v>
      </c>
      <c r="F96" s="40">
        <v>86</v>
      </c>
      <c r="G96" s="40">
        <v>71</v>
      </c>
      <c r="H96" s="39">
        <f t="shared" si="17"/>
        <v>79</v>
      </c>
      <c r="I96" s="39">
        <f t="shared" si="18"/>
        <v>-8</v>
      </c>
      <c r="J96" s="41">
        <f t="shared" si="21"/>
        <v>6.899999999999999</v>
      </c>
      <c r="K96" s="15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68"/>
    </row>
    <row r="97" spans="1:23" ht="13.5" customHeight="1">
      <c r="A97" s="10"/>
      <c r="B97" s="37" t="s">
        <v>45</v>
      </c>
      <c r="C97" s="38">
        <v>43821</v>
      </c>
      <c r="D97" s="30" t="s">
        <v>24</v>
      </c>
      <c r="E97" s="39">
        <f t="shared" si="23"/>
        <v>8</v>
      </c>
      <c r="F97" s="40">
        <v>88</v>
      </c>
      <c r="G97" s="40">
        <v>71</v>
      </c>
      <c r="H97" s="39">
        <f t="shared" si="17"/>
        <v>80</v>
      </c>
      <c r="I97" s="39">
        <f t="shared" si="18"/>
        <v>-9</v>
      </c>
      <c r="J97" s="41">
        <f t="shared" si="21"/>
        <v>8.1</v>
      </c>
      <c r="K97" s="15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68"/>
    </row>
    <row r="98" spans="1:23" ht="13.5" customHeight="1">
      <c r="A98" s="10"/>
      <c r="B98" s="37" t="s">
        <v>54</v>
      </c>
      <c r="C98" s="38">
        <v>43821</v>
      </c>
      <c r="D98" s="30" t="s">
        <v>24</v>
      </c>
      <c r="E98" s="39">
        <f t="shared" si="23"/>
        <v>5.6</v>
      </c>
      <c r="F98" s="40">
        <v>82</v>
      </c>
      <c r="G98" s="40">
        <v>71</v>
      </c>
      <c r="H98" s="39">
        <f t="shared" si="17"/>
        <v>76</v>
      </c>
      <c r="I98" s="39">
        <f t="shared" si="18"/>
        <v>-5</v>
      </c>
      <c r="J98" s="41">
        <f t="shared" si="21"/>
        <v>5.699999999999999</v>
      </c>
      <c r="K98" s="15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68"/>
    </row>
    <row r="99" spans="1:23" ht="13.5" customHeight="1">
      <c r="A99" s="10"/>
      <c r="B99" s="37" t="s">
        <v>63</v>
      </c>
      <c r="C99" s="38">
        <v>43821</v>
      </c>
      <c r="D99" s="30" t="s">
        <v>24</v>
      </c>
      <c r="E99" s="39">
        <f>J86</f>
        <v>7.6</v>
      </c>
      <c r="F99" s="40">
        <v>86</v>
      </c>
      <c r="G99" s="40">
        <v>71</v>
      </c>
      <c r="H99" s="39">
        <f t="shared" si="17"/>
        <v>78</v>
      </c>
      <c r="I99" s="39">
        <f t="shared" si="18"/>
        <v>-7</v>
      </c>
      <c r="J99" s="41">
        <f t="shared" si="21"/>
        <v>7.699999999999999</v>
      </c>
      <c r="K99" s="15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68"/>
    </row>
    <row r="100" spans="1:23" ht="13.5" customHeight="1">
      <c r="A100" s="10"/>
      <c r="B100" s="37" t="s">
        <v>62</v>
      </c>
      <c r="C100" s="38">
        <v>43821</v>
      </c>
      <c r="D100" s="30" t="s">
        <v>24</v>
      </c>
      <c r="E100" s="39">
        <f>J87</f>
        <v>9.2</v>
      </c>
      <c r="F100" s="40">
        <v>85</v>
      </c>
      <c r="G100" s="40">
        <v>71</v>
      </c>
      <c r="H100" s="39">
        <f t="shared" si="17"/>
        <v>76</v>
      </c>
      <c r="I100" s="39">
        <f t="shared" si="18"/>
        <v>-5</v>
      </c>
      <c r="J100" s="41">
        <f t="shared" si="21"/>
        <v>9.299999999999999</v>
      </c>
      <c r="K100" s="1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68"/>
    </row>
    <row r="101" spans="1:23" ht="13.5" customHeight="1">
      <c r="A101" s="10"/>
      <c r="B101" s="37" t="s">
        <v>60</v>
      </c>
      <c r="C101" s="38">
        <v>43821</v>
      </c>
      <c r="D101" s="30" t="s">
        <v>24</v>
      </c>
      <c r="E101" s="39">
        <f>J88</f>
        <v>6</v>
      </c>
      <c r="F101" s="40">
        <v>79</v>
      </c>
      <c r="G101" s="40">
        <v>71</v>
      </c>
      <c r="H101" s="39">
        <f t="shared" si="17"/>
        <v>73</v>
      </c>
      <c r="I101" s="39">
        <f t="shared" si="18"/>
        <v>-2</v>
      </c>
      <c r="J101" s="41">
        <f t="shared" si="21"/>
        <v>6</v>
      </c>
      <c r="K101" s="15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68"/>
    </row>
    <row r="102" spans="1:23" ht="13.5" customHeight="1">
      <c r="A102" s="10"/>
      <c r="B102" s="37" t="s">
        <v>47</v>
      </c>
      <c r="C102" s="38">
        <v>43821</v>
      </c>
      <c r="D102" s="30" t="s">
        <v>24</v>
      </c>
      <c r="E102" s="39">
        <f>J64</f>
        <v>3.3</v>
      </c>
      <c r="F102" s="40">
        <v>69</v>
      </c>
      <c r="G102" s="40">
        <v>71</v>
      </c>
      <c r="H102" s="39">
        <f t="shared" si="17"/>
        <v>66</v>
      </c>
      <c r="I102" s="39">
        <f t="shared" si="18"/>
        <v>5</v>
      </c>
      <c r="J102" s="41">
        <f t="shared" si="21"/>
        <v>2.3</v>
      </c>
      <c r="K102" s="15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68"/>
    </row>
    <row r="103" spans="1:23" ht="13.5" customHeight="1">
      <c r="A103" s="10"/>
      <c r="B103" s="37" t="s">
        <v>49</v>
      </c>
      <c r="C103" s="38">
        <v>43821</v>
      </c>
      <c r="D103" s="30" t="s">
        <v>24</v>
      </c>
      <c r="E103" s="39">
        <f>J65</f>
        <v>6.299999999999999</v>
      </c>
      <c r="F103" s="40">
        <v>91</v>
      </c>
      <c r="G103" s="40">
        <v>71</v>
      </c>
      <c r="H103" s="39">
        <f t="shared" si="17"/>
        <v>85</v>
      </c>
      <c r="I103" s="39">
        <f t="shared" si="18"/>
        <v>-14</v>
      </c>
      <c r="J103" s="41">
        <f t="shared" si="21"/>
        <v>6.399999999999999</v>
      </c>
      <c r="K103" s="15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68"/>
    </row>
    <row r="104" spans="1:23" ht="13.5" customHeight="1">
      <c r="A104" s="10"/>
      <c r="B104" s="37" t="s">
        <v>50</v>
      </c>
      <c r="C104" s="38">
        <v>43821</v>
      </c>
      <c r="D104" s="30" t="s">
        <v>24</v>
      </c>
      <c r="E104" s="39">
        <f>J66</f>
        <v>8.6</v>
      </c>
      <c r="F104" s="40">
        <v>88</v>
      </c>
      <c r="G104" s="40">
        <v>71</v>
      </c>
      <c r="H104" s="39">
        <f t="shared" si="17"/>
        <v>79</v>
      </c>
      <c r="I104" s="39">
        <f t="shared" si="18"/>
        <v>-8</v>
      </c>
      <c r="J104" s="41">
        <f t="shared" si="21"/>
        <v>8.7</v>
      </c>
      <c r="K104" s="15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68"/>
    </row>
    <row r="105" spans="1:23" ht="13.5" customHeight="1">
      <c r="A105" s="10"/>
      <c r="B105" s="37" t="s">
        <v>51</v>
      </c>
      <c r="C105" s="38">
        <v>43821</v>
      </c>
      <c r="D105" s="30" t="s">
        <v>24</v>
      </c>
      <c r="E105" s="39">
        <f>J67</f>
        <v>10.799999999999999</v>
      </c>
      <c r="F105" s="40">
        <v>87</v>
      </c>
      <c r="G105" s="40">
        <v>71</v>
      </c>
      <c r="H105" s="39">
        <f t="shared" si="17"/>
        <v>76</v>
      </c>
      <c r="I105" s="39">
        <f t="shared" si="18"/>
        <v>-5</v>
      </c>
      <c r="J105" s="41">
        <f t="shared" si="21"/>
        <v>10.899999999999999</v>
      </c>
      <c r="K105" s="15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68"/>
    </row>
    <row r="106" spans="1:23" ht="13.5" customHeight="1">
      <c r="A106" s="10"/>
      <c r="B106" s="37" t="s">
        <v>64</v>
      </c>
      <c r="C106" s="38">
        <v>43821</v>
      </c>
      <c r="D106" s="30" t="s">
        <v>24</v>
      </c>
      <c r="E106" s="40">
        <f>18</f>
        <v>18</v>
      </c>
      <c r="F106" s="40">
        <v>112</v>
      </c>
      <c r="G106" s="40">
        <v>71</v>
      </c>
      <c r="H106" s="40">
        <f t="shared" si="17"/>
        <v>94</v>
      </c>
      <c r="I106" s="40">
        <f t="shared" si="18"/>
        <v>-23</v>
      </c>
      <c r="J106" s="41">
        <v>18</v>
      </c>
      <c r="K106" s="15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68"/>
    </row>
    <row r="107" spans="1:23" ht="13.5" customHeight="1">
      <c r="A107" s="10"/>
      <c r="B107" s="37" t="s">
        <v>135</v>
      </c>
      <c r="C107" s="38">
        <v>43821</v>
      </c>
      <c r="D107" s="30" t="s">
        <v>24</v>
      </c>
      <c r="E107" s="40">
        <f>ROUND(C30/2,1)</f>
        <v>5.4</v>
      </c>
      <c r="F107" s="40">
        <v>79</v>
      </c>
      <c r="G107" s="40">
        <v>71</v>
      </c>
      <c r="H107" s="40">
        <f t="shared" si="17"/>
        <v>74</v>
      </c>
      <c r="I107" s="40">
        <f t="shared" si="18"/>
        <v>-3</v>
      </c>
      <c r="J107" s="41">
        <f aca="true" t="shared" si="24" ref="J107:J138">IF(I107&gt;0,E107-I107*0.2,IF(I107&lt;-3,E107+0.1,E107))</f>
        <v>5.4</v>
      </c>
      <c r="K107" s="15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68"/>
    </row>
    <row r="108" spans="1:23" ht="13.5" customHeight="1">
      <c r="A108" s="10"/>
      <c r="B108" s="46" t="str">
        <f>B31</f>
        <v>Napoleonová Kristýna</v>
      </c>
      <c r="C108" s="47">
        <v>43821</v>
      </c>
      <c r="D108" s="48" t="s">
        <v>24</v>
      </c>
      <c r="E108" s="42">
        <f>ROUND(C31/2,1)</f>
        <v>-0.4</v>
      </c>
      <c r="F108" s="42">
        <v>72</v>
      </c>
      <c r="G108" s="42">
        <v>71</v>
      </c>
      <c r="H108" s="42">
        <f t="shared" si="17"/>
        <v>72</v>
      </c>
      <c r="I108" s="42">
        <f t="shared" si="18"/>
        <v>-1</v>
      </c>
      <c r="J108" s="50">
        <f t="shared" si="24"/>
        <v>-0.4</v>
      </c>
      <c r="K108" s="15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68"/>
    </row>
    <row r="109" spans="1:23" ht="13.5" customHeight="1">
      <c r="A109" s="10"/>
      <c r="B109" s="31" t="s">
        <v>38</v>
      </c>
      <c r="C109" s="32">
        <v>43828</v>
      </c>
      <c r="D109" s="33" t="s">
        <v>23</v>
      </c>
      <c r="E109" s="34">
        <f aca="true" t="shared" si="25" ref="E109:E114">J90</f>
        <v>3.1999999999999997</v>
      </c>
      <c r="F109" s="35">
        <v>86</v>
      </c>
      <c r="G109" s="35">
        <v>72</v>
      </c>
      <c r="H109" s="34">
        <f t="shared" si="17"/>
        <v>83</v>
      </c>
      <c r="I109" s="34">
        <f t="shared" si="18"/>
        <v>-11</v>
      </c>
      <c r="J109" s="36">
        <f t="shared" si="24"/>
        <v>3.3</v>
      </c>
      <c r="K109" s="15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68"/>
    </row>
    <row r="110" spans="1:23" ht="13.5" customHeight="1">
      <c r="A110" s="10"/>
      <c r="B110" s="37" t="s">
        <v>39</v>
      </c>
      <c r="C110" s="38">
        <v>43828</v>
      </c>
      <c r="D110" s="30" t="s">
        <v>23</v>
      </c>
      <c r="E110" s="39">
        <f t="shared" si="25"/>
        <v>1.5</v>
      </c>
      <c r="F110" s="40">
        <v>74</v>
      </c>
      <c r="G110" s="40">
        <v>72</v>
      </c>
      <c r="H110" s="39">
        <f aca="true" t="shared" si="26" ref="H110:H173">F110-ROUND(E110,0)</f>
        <v>72</v>
      </c>
      <c r="I110" s="39">
        <f aca="true" t="shared" si="27" ref="I110:I173">G110-H110</f>
        <v>0</v>
      </c>
      <c r="J110" s="41">
        <f t="shared" si="24"/>
        <v>1.5</v>
      </c>
      <c r="K110" s="15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68"/>
    </row>
    <row r="111" spans="1:23" ht="13.5" customHeight="1">
      <c r="A111" s="10"/>
      <c r="B111" s="37" t="s">
        <v>40</v>
      </c>
      <c r="C111" s="38">
        <v>43828</v>
      </c>
      <c r="D111" s="30" t="s">
        <v>23</v>
      </c>
      <c r="E111" s="39">
        <f t="shared" si="25"/>
        <v>0.7999999999999998</v>
      </c>
      <c r="F111" s="40">
        <v>75</v>
      </c>
      <c r="G111" s="40">
        <v>72</v>
      </c>
      <c r="H111" s="39">
        <f t="shared" si="26"/>
        <v>74</v>
      </c>
      <c r="I111" s="39">
        <f t="shared" si="27"/>
        <v>-2</v>
      </c>
      <c r="J111" s="41">
        <f t="shared" si="24"/>
        <v>0.7999999999999998</v>
      </c>
      <c r="K111" s="15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68"/>
    </row>
    <row r="112" spans="1:23" ht="13.5" customHeight="1">
      <c r="A112" s="10"/>
      <c r="B112" s="37" t="s">
        <v>41</v>
      </c>
      <c r="C112" s="38">
        <v>43828</v>
      </c>
      <c r="D112" s="30" t="s">
        <v>23</v>
      </c>
      <c r="E112" s="39">
        <f t="shared" si="25"/>
        <v>2.1</v>
      </c>
      <c r="F112" s="40">
        <v>77</v>
      </c>
      <c r="G112" s="40">
        <v>72</v>
      </c>
      <c r="H112" s="39">
        <f t="shared" si="26"/>
        <v>75</v>
      </c>
      <c r="I112" s="39">
        <f t="shared" si="27"/>
        <v>-3</v>
      </c>
      <c r="J112" s="41">
        <f t="shared" si="24"/>
        <v>2.1</v>
      </c>
      <c r="K112" s="1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68"/>
    </row>
    <row r="113" spans="1:23" ht="13.5" customHeight="1">
      <c r="A113" s="10"/>
      <c r="B113" s="37" t="s">
        <v>42</v>
      </c>
      <c r="C113" s="38">
        <v>43828</v>
      </c>
      <c r="D113" s="30" t="s">
        <v>23</v>
      </c>
      <c r="E113" s="39">
        <f t="shared" si="25"/>
        <v>6.6000000000000005</v>
      </c>
      <c r="F113" s="40">
        <v>76</v>
      </c>
      <c r="G113" s="40">
        <v>72</v>
      </c>
      <c r="H113" s="39">
        <f t="shared" si="26"/>
        <v>69</v>
      </c>
      <c r="I113" s="39">
        <f t="shared" si="27"/>
        <v>3</v>
      </c>
      <c r="J113" s="41">
        <f t="shared" si="24"/>
        <v>6</v>
      </c>
      <c r="K113" s="15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68"/>
    </row>
    <row r="114" spans="1:23" ht="13.5" customHeight="1">
      <c r="A114" s="10"/>
      <c r="B114" s="37" t="s">
        <v>43</v>
      </c>
      <c r="C114" s="38">
        <v>43828</v>
      </c>
      <c r="D114" s="30" t="s">
        <v>23</v>
      </c>
      <c r="E114" s="39">
        <f t="shared" si="25"/>
        <v>5.199999999999999</v>
      </c>
      <c r="F114" s="40">
        <v>74</v>
      </c>
      <c r="G114" s="40">
        <v>72</v>
      </c>
      <c r="H114" s="39">
        <f t="shared" si="26"/>
        <v>69</v>
      </c>
      <c r="I114" s="39">
        <f t="shared" si="27"/>
        <v>3</v>
      </c>
      <c r="J114" s="41">
        <f t="shared" si="24"/>
        <v>4.6</v>
      </c>
      <c r="K114" s="15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68"/>
    </row>
    <row r="115" spans="1:23" ht="13.5" customHeight="1">
      <c r="A115" s="10"/>
      <c r="B115" s="37" t="s">
        <v>54</v>
      </c>
      <c r="C115" s="38">
        <v>43828</v>
      </c>
      <c r="D115" s="30" t="s">
        <v>23</v>
      </c>
      <c r="E115" s="39">
        <f>J98</f>
        <v>5.699999999999999</v>
      </c>
      <c r="F115" s="40">
        <v>84</v>
      </c>
      <c r="G115" s="40">
        <v>72</v>
      </c>
      <c r="H115" s="39">
        <f t="shared" si="26"/>
        <v>78</v>
      </c>
      <c r="I115" s="39">
        <f t="shared" si="27"/>
        <v>-6</v>
      </c>
      <c r="J115" s="41">
        <f t="shared" si="24"/>
        <v>5.799999999999999</v>
      </c>
      <c r="K115" s="15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68"/>
    </row>
    <row r="116" spans="1:23" ht="13.5" customHeight="1">
      <c r="A116" s="10"/>
      <c r="B116" s="37" t="s">
        <v>47</v>
      </c>
      <c r="C116" s="38">
        <v>43828</v>
      </c>
      <c r="D116" s="30" t="s">
        <v>23</v>
      </c>
      <c r="E116" s="39">
        <f>J102</f>
        <v>2.3</v>
      </c>
      <c r="F116" s="40">
        <v>77</v>
      </c>
      <c r="G116" s="40">
        <v>72</v>
      </c>
      <c r="H116" s="39">
        <f t="shared" si="26"/>
        <v>75</v>
      </c>
      <c r="I116" s="39">
        <f t="shared" si="27"/>
        <v>-3</v>
      </c>
      <c r="J116" s="41">
        <f t="shared" si="24"/>
        <v>2.3</v>
      </c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68"/>
    </row>
    <row r="117" spans="1:23" ht="13.5" customHeight="1">
      <c r="A117" s="10"/>
      <c r="B117" s="37" t="s">
        <v>49</v>
      </c>
      <c r="C117" s="38">
        <v>43828</v>
      </c>
      <c r="D117" s="30" t="s">
        <v>23</v>
      </c>
      <c r="E117" s="39">
        <f>J103</f>
        <v>6.399999999999999</v>
      </c>
      <c r="F117" s="40">
        <v>90</v>
      </c>
      <c r="G117" s="40">
        <v>72</v>
      </c>
      <c r="H117" s="39">
        <f t="shared" si="26"/>
        <v>84</v>
      </c>
      <c r="I117" s="39">
        <f t="shared" si="27"/>
        <v>-12</v>
      </c>
      <c r="J117" s="41">
        <f t="shared" si="24"/>
        <v>6.499999999999998</v>
      </c>
      <c r="K117" s="15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68"/>
    </row>
    <row r="118" spans="1:23" ht="13.5" customHeight="1">
      <c r="A118" s="10"/>
      <c r="B118" s="37" t="s">
        <v>50</v>
      </c>
      <c r="C118" s="38">
        <v>43828</v>
      </c>
      <c r="D118" s="30" t="s">
        <v>23</v>
      </c>
      <c r="E118" s="39">
        <f>J104</f>
        <v>8.7</v>
      </c>
      <c r="F118" s="40">
        <v>97</v>
      </c>
      <c r="G118" s="40">
        <v>72</v>
      </c>
      <c r="H118" s="39">
        <f t="shared" si="26"/>
        <v>88</v>
      </c>
      <c r="I118" s="39">
        <f t="shared" si="27"/>
        <v>-16</v>
      </c>
      <c r="J118" s="41">
        <f t="shared" si="24"/>
        <v>8.799999999999999</v>
      </c>
      <c r="K118" s="15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68"/>
    </row>
    <row r="119" spans="1:23" ht="13.5" customHeight="1">
      <c r="A119" s="10"/>
      <c r="B119" s="37" t="s">
        <v>51</v>
      </c>
      <c r="C119" s="38">
        <v>43828</v>
      </c>
      <c r="D119" s="30" t="s">
        <v>23</v>
      </c>
      <c r="E119" s="39">
        <f>J105</f>
        <v>10.899999999999999</v>
      </c>
      <c r="F119" s="40">
        <v>97</v>
      </c>
      <c r="G119" s="40">
        <v>72</v>
      </c>
      <c r="H119" s="39">
        <f t="shared" si="26"/>
        <v>86</v>
      </c>
      <c r="I119" s="39">
        <f t="shared" si="27"/>
        <v>-14</v>
      </c>
      <c r="J119" s="41">
        <f t="shared" si="24"/>
        <v>10.999999999999998</v>
      </c>
      <c r="K119" s="15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68"/>
    </row>
    <row r="120" spans="1:23" ht="13.5" customHeight="1">
      <c r="A120" s="10"/>
      <c r="B120" s="37" t="s">
        <v>59</v>
      </c>
      <c r="C120" s="38">
        <v>43828</v>
      </c>
      <c r="D120" s="30" t="s">
        <v>23</v>
      </c>
      <c r="E120" s="39">
        <f>J85</f>
        <v>3.2</v>
      </c>
      <c r="F120" s="40">
        <v>84</v>
      </c>
      <c r="G120" s="40">
        <v>72</v>
      </c>
      <c r="H120" s="39">
        <f t="shared" si="26"/>
        <v>81</v>
      </c>
      <c r="I120" s="39">
        <f t="shared" si="27"/>
        <v>-9</v>
      </c>
      <c r="J120" s="41">
        <f t="shared" si="24"/>
        <v>3.3000000000000003</v>
      </c>
      <c r="K120" s="15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68"/>
    </row>
    <row r="121" spans="1:23" ht="13.5" customHeight="1">
      <c r="A121" s="10"/>
      <c r="B121" s="37" t="str">
        <f>B32</f>
        <v>Blecha Petr</v>
      </c>
      <c r="C121" s="38">
        <v>43828</v>
      </c>
      <c r="D121" s="30" t="s">
        <v>23</v>
      </c>
      <c r="E121" s="40">
        <f>ROUND(C32/2,1)</f>
        <v>5.4</v>
      </c>
      <c r="F121" s="40">
        <v>83</v>
      </c>
      <c r="G121" s="40">
        <v>72</v>
      </c>
      <c r="H121" s="40">
        <f t="shared" si="26"/>
        <v>78</v>
      </c>
      <c r="I121" s="40">
        <f t="shared" si="27"/>
        <v>-6</v>
      </c>
      <c r="J121" s="41">
        <f t="shared" si="24"/>
        <v>5.5</v>
      </c>
      <c r="K121" s="1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68"/>
    </row>
    <row r="122" spans="1:23" ht="13.5" customHeight="1">
      <c r="A122" s="10"/>
      <c r="B122" s="46" t="str">
        <f>B33</f>
        <v>Hampl Karel</v>
      </c>
      <c r="C122" s="47">
        <v>43828</v>
      </c>
      <c r="D122" s="48" t="s">
        <v>23</v>
      </c>
      <c r="E122" s="42">
        <f>ROUND(C33/2,1)</f>
        <v>12.2</v>
      </c>
      <c r="F122" s="42">
        <v>109</v>
      </c>
      <c r="G122" s="42">
        <v>72</v>
      </c>
      <c r="H122" s="42">
        <f t="shared" si="26"/>
        <v>97</v>
      </c>
      <c r="I122" s="42">
        <f t="shared" si="27"/>
        <v>-25</v>
      </c>
      <c r="J122" s="50">
        <f t="shared" si="24"/>
        <v>12.299999999999999</v>
      </c>
      <c r="K122" s="15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68"/>
    </row>
    <row r="123" spans="1:23" ht="13.5" customHeight="1">
      <c r="A123" s="10"/>
      <c r="B123" s="31" t="s">
        <v>38</v>
      </c>
      <c r="C123" s="32">
        <v>43835</v>
      </c>
      <c r="D123" s="33" t="s">
        <v>31</v>
      </c>
      <c r="E123" s="34">
        <f aca="true" t="shared" si="28" ref="E123:E133">J109</f>
        <v>3.3</v>
      </c>
      <c r="F123" s="35">
        <v>79</v>
      </c>
      <c r="G123" s="35">
        <v>72</v>
      </c>
      <c r="H123" s="34">
        <f t="shared" si="26"/>
        <v>76</v>
      </c>
      <c r="I123" s="34">
        <f t="shared" si="27"/>
        <v>-4</v>
      </c>
      <c r="J123" s="36">
        <f t="shared" si="24"/>
        <v>3.4</v>
      </c>
      <c r="K123" s="15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68"/>
    </row>
    <row r="124" spans="1:23" ht="13.5" customHeight="1">
      <c r="A124" s="10"/>
      <c r="B124" s="37" t="s">
        <v>39</v>
      </c>
      <c r="C124" s="38">
        <v>43835</v>
      </c>
      <c r="D124" s="30" t="s">
        <v>31</v>
      </c>
      <c r="E124" s="39">
        <f t="shared" si="28"/>
        <v>1.5</v>
      </c>
      <c r="F124" s="40">
        <v>72</v>
      </c>
      <c r="G124" s="40">
        <v>72</v>
      </c>
      <c r="H124" s="39">
        <f t="shared" si="26"/>
        <v>70</v>
      </c>
      <c r="I124" s="39">
        <f t="shared" si="27"/>
        <v>2</v>
      </c>
      <c r="J124" s="41">
        <f t="shared" si="24"/>
        <v>1.1</v>
      </c>
      <c r="K124" s="15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68"/>
    </row>
    <row r="125" spans="1:23" ht="13.5" customHeight="1">
      <c r="A125" s="10"/>
      <c r="B125" s="37" t="s">
        <v>40</v>
      </c>
      <c r="C125" s="38">
        <v>43835</v>
      </c>
      <c r="D125" s="30" t="s">
        <v>31</v>
      </c>
      <c r="E125" s="39">
        <f t="shared" si="28"/>
        <v>0.7999999999999998</v>
      </c>
      <c r="F125" s="40">
        <v>79</v>
      </c>
      <c r="G125" s="40">
        <v>72</v>
      </c>
      <c r="H125" s="39">
        <f t="shared" si="26"/>
        <v>78</v>
      </c>
      <c r="I125" s="39">
        <f t="shared" si="27"/>
        <v>-6</v>
      </c>
      <c r="J125" s="41">
        <f t="shared" si="24"/>
        <v>0.8999999999999998</v>
      </c>
      <c r="K125" s="15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68"/>
    </row>
    <row r="126" spans="1:23" ht="13.5" customHeight="1">
      <c r="A126" s="10"/>
      <c r="B126" s="37" t="s">
        <v>41</v>
      </c>
      <c r="C126" s="38">
        <v>43835</v>
      </c>
      <c r="D126" s="30" t="s">
        <v>31</v>
      </c>
      <c r="E126" s="39">
        <f t="shared" si="28"/>
        <v>2.1</v>
      </c>
      <c r="F126" s="40">
        <v>77</v>
      </c>
      <c r="G126" s="40">
        <v>72</v>
      </c>
      <c r="H126" s="39">
        <f t="shared" si="26"/>
        <v>75</v>
      </c>
      <c r="I126" s="39">
        <f t="shared" si="27"/>
        <v>-3</v>
      </c>
      <c r="J126" s="41">
        <f t="shared" si="24"/>
        <v>2.1</v>
      </c>
      <c r="K126" s="15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68"/>
    </row>
    <row r="127" spans="1:23" ht="13.5" customHeight="1">
      <c r="A127" s="10"/>
      <c r="B127" s="37" t="s">
        <v>42</v>
      </c>
      <c r="C127" s="38">
        <v>43835</v>
      </c>
      <c r="D127" s="30" t="s">
        <v>31</v>
      </c>
      <c r="E127" s="39">
        <f t="shared" si="28"/>
        <v>6</v>
      </c>
      <c r="F127" s="40">
        <v>103</v>
      </c>
      <c r="G127" s="40">
        <v>72</v>
      </c>
      <c r="H127" s="39">
        <f t="shared" si="26"/>
        <v>97</v>
      </c>
      <c r="I127" s="39">
        <f t="shared" si="27"/>
        <v>-25</v>
      </c>
      <c r="J127" s="41">
        <f t="shared" si="24"/>
        <v>6.1</v>
      </c>
      <c r="K127" s="15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68"/>
    </row>
    <row r="128" spans="1:23" ht="13.5" customHeight="1">
      <c r="A128" s="10"/>
      <c r="B128" s="37" t="s">
        <v>43</v>
      </c>
      <c r="C128" s="38">
        <v>43835</v>
      </c>
      <c r="D128" s="30" t="s">
        <v>31</v>
      </c>
      <c r="E128" s="39">
        <f t="shared" si="28"/>
        <v>4.6</v>
      </c>
      <c r="F128" s="40">
        <v>72</v>
      </c>
      <c r="G128" s="40">
        <v>72</v>
      </c>
      <c r="H128" s="39">
        <f t="shared" si="26"/>
        <v>67</v>
      </c>
      <c r="I128" s="39">
        <f t="shared" si="27"/>
        <v>5</v>
      </c>
      <c r="J128" s="41">
        <f t="shared" si="24"/>
        <v>3.5999999999999996</v>
      </c>
      <c r="K128" s="15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68"/>
    </row>
    <row r="129" spans="1:23" ht="13.5" customHeight="1">
      <c r="A129" s="10"/>
      <c r="B129" s="37" t="s">
        <v>54</v>
      </c>
      <c r="C129" s="38">
        <v>43835</v>
      </c>
      <c r="D129" s="30" t="s">
        <v>31</v>
      </c>
      <c r="E129" s="39">
        <f t="shared" si="28"/>
        <v>5.799999999999999</v>
      </c>
      <c r="F129" s="40">
        <v>90</v>
      </c>
      <c r="G129" s="40">
        <v>72</v>
      </c>
      <c r="H129" s="39">
        <f t="shared" si="26"/>
        <v>84</v>
      </c>
      <c r="I129" s="39">
        <f t="shared" si="27"/>
        <v>-12</v>
      </c>
      <c r="J129" s="41">
        <f t="shared" si="24"/>
        <v>5.899999999999999</v>
      </c>
      <c r="K129" s="1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68"/>
    </row>
    <row r="130" spans="1:23" ht="13.5" customHeight="1">
      <c r="A130" s="10"/>
      <c r="B130" s="37" t="s">
        <v>47</v>
      </c>
      <c r="C130" s="38">
        <v>43835</v>
      </c>
      <c r="D130" s="30" t="s">
        <v>31</v>
      </c>
      <c r="E130" s="39">
        <f t="shared" si="28"/>
        <v>2.3</v>
      </c>
      <c r="F130" s="40">
        <v>76</v>
      </c>
      <c r="G130" s="40">
        <v>72</v>
      </c>
      <c r="H130" s="39">
        <f t="shared" si="26"/>
        <v>74</v>
      </c>
      <c r="I130" s="39">
        <f t="shared" si="27"/>
        <v>-2</v>
      </c>
      <c r="J130" s="41">
        <f t="shared" si="24"/>
        <v>2.3</v>
      </c>
      <c r="K130" s="15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68"/>
    </row>
    <row r="131" spans="1:23" ht="13.5" customHeight="1">
      <c r="A131" s="10"/>
      <c r="B131" s="37" t="s">
        <v>49</v>
      </c>
      <c r="C131" s="38">
        <v>43835</v>
      </c>
      <c r="D131" s="30" t="s">
        <v>31</v>
      </c>
      <c r="E131" s="39">
        <f t="shared" si="28"/>
        <v>6.499999999999998</v>
      </c>
      <c r="F131" s="40">
        <v>81</v>
      </c>
      <c r="G131" s="40">
        <v>72</v>
      </c>
      <c r="H131" s="39">
        <f t="shared" si="26"/>
        <v>74</v>
      </c>
      <c r="I131" s="39">
        <f t="shared" si="27"/>
        <v>-2</v>
      </c>
      <c r="J131" s="41">
        <f t="shared" si="24"/>
        <v>6.499999999999998</v>
      </c>
      <c r="K131" s="1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68"/>
    </row>
    <row r="132" spans="1:23" ht="13.5" customHeight="1">
      <c r="A132" s="10"/>
      <c r="B132" s="37" t="s">
        <v>50</v>
      </c>
      <c r="C132" s="38">
        <v>43835</v>
      </c>
      <c r="D132" s="30" t="s">
        <v>31</v>
      </c>
      <c r="E132" s="39">
        <f t="shared" si="28"/>
        <v>8.799999999999999</v>
      </c>
      <c r="F132" s="40">
        <v>85</v>
      </c>
      <c r="G132" s="40">
        <v>72</v>
      </c>
      <c r="H132" s="39">
        <f t="shared" si="26"/>
        <v>76</v>
      </c>
      <c r="I132" s="39">
        <f t="shared" si="27"/>
        <v>-4</v>
      </c>
      <c r="J132" s="41">
        <f t="shared" si="24"/>
        <v>8.899999999999999</v>
      </c>
      <c r="K132" s="1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68"/>
    </row>
    <row r="133" spans="1:23" ht="13.5" customHeight="1">
      <c r="A133" s="10"/>
      <c r="B133" s="37" t="s">
        <v>51</v>
      </c>
      <c r="C133" s="38">
        <v>43835</v>
      </c>
      <c r="D133" s="30" t="s">
        <v>31</v>
      </c>
      <c r="E133" s="39">
        <f t="shared" si="28"/>
        <v>10.999999999999998</v>
      </c>
      <c r="F133" s="40">
        <v>103</v>
      </c>
      <c r="G133" s="40">
        <v>72</v>
      </c>
      <c r="H133" s="39">
        <f t="shared" si="26"/>
        <v>92</v>
      </c>
      <c r="I133" s="39">
        <f t="shared" si="27"/>
        <v>-20</v>
      </c>
      <c r="J133" s="41">
        <f t="shared" si="24"/>
        <v>11.099999999999998</v>
      </c>
      <c r="K133" s="1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68"/>
    </row>
    <row r="134" spans="1:23" ht="13.5" customHeight="1">
      <c r="A134" s="10"/>
      <c r="B134" s="37" t="s">
        <v>69</v>
      </c>
      <c r="C134" s="38">
        <v>43835</v>
      </c>
      <c r="D134" s="30" t="s">
        <v>31</v>
      </c>
      <c r="E134" s="39">
        <f>J122</f>
        <v>12.299999999999999</v>
      </c>
      <c r="F134" s="40">
        <v>111</v>
      </c>
      <c r="G134" s="40">
        <v>72</v>
      </c>
      <c r="H134" s="39">
        <f t="shared" si="26"/>
        <v>99</v>
      </c>
      <c r="I134" s="39">
        <f t="shared" si="27"/>
        <v>-27</v>
      </c>
      <c r="J134" s="41">
        <f t="shared" si="24"/>
        <v>12.399999999999999</v>
      </c>
      <c r="K134" s="15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68"/>
    </row>
    <row r="135" spans="1:23" ht="13.5" customHeight="1">
      <c r="A135" s="10"/>
      <c r="B135" s="37" t="s">
        <v>56</v>
      </c>
      <c r="C135" s="38">
        <v>43835</v>
      </c>
      <c r="D135" s="30" t="s">
        <v>31</v>
      </c>
      <c r="E135" s="39">
        <f>J72</f>
        <v>10.5</v>
      </c>
      <c r="F135" s="40">
        <v>95</v>
      </c>
      <c r="G135" s="40">
        <v>72</v>
      </c>
      <c r="H135" s="39">
        <f t="shared" si="26"/>
        <v>84</v>
      </c>
      <c r="I135" s="39">
        <f t="shared" si="27"/>
        <v>-12</v>
      </c>
      <c r="J135" s="41">
        <f t="shared" si="24"/>
        <v>10.6</v>
      </c>
      <c r="K135" s="1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68"/>
    </row>
    <row r="136" spans="1:23" ht="13.5" customHeight="1">
      <c r="A136" s="10"/>
      <c r="B136" s="37" t="s">
        <v>45</v>
      </c>
      <c r="C136" s="38">
        <v>43835</v>
      </c>
      <c r="D136" s="30" t="s">
        <v>31</v>
      </c>
      <c r="E136" s="39">
        <f>J97</f>
        <v>8.1</v>
      </c>
      <c r="F136" s="40">
        <v>84</v>
      </c>
      <c r="G136" s="40">
        <v>72</v>
      </c>
      <c r="H136" s="39">
        <f t="shared" si="26"/>
        <v>76</v>
      </c>
      <c r="I136" s="39">
        <f t="shared" si="27"/>
        <v>-4</v>
      </c>
      <c r="J136" s="41">
        <f t="shared" si="24"/>
        <v>8.2</v>
      </c>
      <c r="K136" s="1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68"/>
    </row>
    <row r="137" spans="1:23" ht="13.5" customHeight="1">
      <c r="A137" s="10"/>
      <c r="B137" s="37" t="s">
        <v>61</v>
      </c>
      <c r="C137" s="38">
        <v>43835</v>
      </c>
      <c r="D137" s="30" t="s">
        <v>31</v>
      </c>
      <c r="E137" s="39">
        <f>J89</f>
        <v>3.1</v>
      </c>
      <c r="F137" s="40">
        <v>81</v>
      </c>
      <c r="G137" s="40">
        <v>72</v>
      </c>
      <c r="H137" s="39">
        <f t="shared" si="26"/>
        <v>78</v>
      </c>
      <c r="I137" s="39">
        <f t="shared" si="27"/>
        <v>-6</v>
      </c>
      <c r="J137" s="41">
        <f t="shared" si="24"/>
        <v>3.2</v>
      </c>
      <c r="K137" s="1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68"/>
    </row>
    <row r="138" spans="1:23" ht="13.5" customHeight="1">
      <c r="A138" s="10"/>
      <c r="B138" s="37" t="str">
        <f>B34</f>
        <v>Polesná Markéta</v>
      </c>
      <c r="C138" s="38">
        <v>43835</v>
      </c>
      <c r="D138" s="30" t="s">
        <v>31</v>
      </c>
      <c r="E138" s="40">
        <f>ROUND(C34/2,1)</f>
        <v>5.8</v>
      </c>
      <c r="F138" s="40">
        <v>87</v>
      </c>
      <c r="G138" s="40">
        <v>72</v>
      </c>
      <c r="H138" s="40">
        <f t="shared" si="26"/>
        <v>81</v>
      </c>
      <c r="I138" s="40">
        <f t="shared" si="27"/>
        <v>-9</v>
      </c>
      <c r="J138" s="41">
        <f t="shared" si="24"/>
        <v>5.8999999999999995</v>
      </c>
      <c r="K138" s="1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68"/>
    </row>
    <row r="139" spans="1:23" ht="13.5" customHeight="1">
      <c r="A139" s="10"/>
      <c r="B139" s="37" t="s">
        <v>73</v>
      </c>
      <c r="C139" s="38">
        <v>43835</v>
      </c>
      <c r="D139" s="30" t="s">
        <v>31</v>
      </c>
      <c r="E139" s="40">
        <f>ROUND(C36/2,1)</f>
        <v>4.5</v>
      </c>
      <c r="F139" s="40">
        <v>90</v>
      </c>
      <c r="G139" s="40">
        <v>72</v>
      </c>
      <c r="H139" s="40">
        <f t="shared" si="26"/>
        <v>85</v>
      </c>
      <c r="I139" s="40">
        <f t="shared" si="27"/>
        <v>-13</v>
      </c>
      <c r="J139" s="41">
        <f aca="true" t="shared" si="29" ref="J139:J170">IF(I139&gt;0,E139-I139*0.2,IF(I139&lt;-3,E139+0.1,E139))</f>
        <v>4.6</v>
      </c>
      <c r="K139" s="1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68"/>
    </row>
    <row r="140" spans="1:23" ht="13.5" customHeight="1">
      <c r="A140" s="10"/>
      <c r="B140" s="37" t="s">
        <v>52</v>
      </c>
      <c r="C140" s="38">
        <v>43835</v>
      </c>
      <c r="D140" s="30" t="s">
        <v>31</v>
      </c>
      <c r="E140" s="39">
        <f>J96</f>
        <v>6.899999999999999</v>
      </c>
      <c r="F140" s="40">
        <v>87</v>
      </c>
      <c r="G140" s="40">
        <v>72</v>
      </c>
      <c r="H140" s="39">
        <f t="shared" si="26"/>
        <v>80</v>
      </c>
      <c r="I140" s="39">
        <f t="shared" si="27"/>
        <v>-8</v>
      </c>
      <c r="J140" s="41">
        <f t="shared" si="29"/>
        <v>6.999999999999998</v>
      </c>
      <c r="K140" s="1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68"/>
    </row>
    <row r="141" spans="1:23" ht="13.5" customHeight="1">
      <c r="A141" s="10"/>
      <c r="B141" s="46" t="str">
        <f>B35</f>
        <v>Skřivánková Zuzana</v>
      </c>
      <c r="C141" s="47">
        <v>43835</v>
      </c>
      <c r="D141" s="48" t="s">
        <v>31</v>
      </c>
      <c r="E141" s="49">
        <f>ROUND(C35/2,1)</f>
        <v>16</v>
      </c>
      <c r="F141" s="42">
        <v>106</v>
      </c>
      <c r="G141" s="42">
        <v>72</v>
      </c>
      <c r="H141" s="49">
        <f t="shared" si="26"/>
        <v>90</v>
      </c>
      <c r="I141" s="49">
        <f t="shared" si="27"/>
        <v>-18</v>
      </c>
      <c r="J141" s="50">
        <f t="shared" si="29"/>
        <v>16.1</v>
      </c>
      <c r="K141" s="1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68"/>
    </row>
    <row r="142" spans="1:23" ht="13.5" customHeight="1">
      <c r="A142" s="10"/>
      <c r="B142" s="31" t="s">
        <v>39</v>
      </c>
      <c r="C142" s="32">
        <v>43842</v>
      </c>
      <c r="D142" s="33" t="s">
        <v>32</v>
      </c>
      <c r="E142" s="35">
        <f aca="true" t="shared" si="30" ref="E142:E147">J124</f>
        <v>1.1</v>
      </c>
      <c r="F142" s="35">
        <v>71</v>
      </c>
      <c r="G142" s="35">
        <v>72</v>
      </c>
      <c r="H142" s="35">
        <f t="shared" si="26"/>
        <v>70</v>
      </c>
      <c r="I142" s="35">
        <f t="shared" si="27"/>
        <v>2</v>
      </c>
      <c r="J142" s="36">
        <f t="shared" si="29"/>
        <v>0.7000000000000001</v>
      </c>
      <c r="K142" s="1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68"/>
    </row>
    <row r="143" spans="1:23" ht="13.5" customHeight="1">
      <c r="A143" s="10"/>
      <c r="B143" s="37" t="s">
        <v>40</v>
      </c>
      <c r="C143" s="38">
        <v>43842</v>
      </c>
      <c r="D143" s="30" t="s">
        <v>32</v>
      </c>
      <c r="E143" s="39">
        <f t="shared" si="30"/>
        <v>0.8999999999999998</v>
      </c>
      <c r="F143" s="40">
        <v>77</v>
      </c>
      <c r="G143" s="40">
        <v>72</v>
      </c>
      <c r="H143" s="39">
        <f t="shared" si="26"/>
        <v>76</v>
      </c>
      <c r="I143" s="39">
        <f t="shared" si="27"/>
        <v>-4</v>
      </c>
      <c r="J143" s="41">
        <f t="shared" si="29"/>
        <v>0.9999999999999998</v>
      </c>
      <c r="K143" s="1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68"/>
    </row>
    <row r="144" spans="1:23" ht="13.5" customHeight="1">
      <c r="A144" s="10"/>
      <c r="B144" s="37" t="s">
        <v>41</v>
      </c>
      <c r="C144" s="38">
        <v>43842</v>
      </c>
      <c r="D144" s="30" t="s">
        <v>32</v>
      </c>
      <c r="E144" s="39">
        <f t="shared" si="30"/>
        <v>2.1</v>
      </c>
      <c r="F144" s="40">
        <v>70</v>
      </c>
      <c r="G144" s="40">
        <v>72</v>
      </c>
      <c r="H144" s="39">
        <f t="shared" si="26"/>
        <v>68</v>
      </c>
      <c r="I144" s="39">
        <f t="shared" si="27"/>
        <v>4</v>
      </c>
      <c r="J144" s="41">
        <f t="shared" si="29"/>
        <v>1.3</v>
      </c>
      <c r="K144" s="1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68"/>
    </row>
    <row r="145" spans="1:23" ht="13.5" customHeight="1">
      <c r="A145" s="10"/>
      <c r="B145" s="37" t="s">
        <v>42</v>
      </c>
      <c r="C145" s="38">
        <v>43842</v>
      </c>
      <c r="D145" s="30" t="s">
        <v>32</v>
      </c>
      <c r="E145" s="39">
        <f t="shared" si="30"/>
        <v>6.1</v>
      </c>
      <c r="F145" s="40">
        <v>81</v>
      </c>
      <c r="G145" s="40">
        <v>72</v>
      </c>
      <c r="H145" s="39">
        <f t="shared" si="26"/>
        <v>75</v>
      </c>
      <c r="I145" s="39">
        <f t="shared" si="27"/>
        <v>-3</v>
      </c>
      <c r="J145" s="41">
        <f t="shared" si="29"/>
        <v>6.1</v>
      </c>
      <c r="K145" s="1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8"/>
    </row>
    <row r="146" spans="1:23" ht="13.5" customHeight="1">
      <c r="A146" s="10"/>
      <c r="B146" s="37" t="s">
        <v>43</v>
      </c>
      <c r="C146" s="38">
        <v>43842</v>
      </c>
      <c r="D146" s="30" t="s">
        <v>32</v>
      </c>
      <c r="E146" s="39">
        <f t="shared" si="30"/>
        <v>3.5999999999999996</v>
      </c>
      <c r="F146" s="40">
        <v>72</v>
      </c>
      <c r="G146" s="40">
        <v>72</v>
      </c>
      <c r="H146" s="39">
        <f t="shared" si="26"/>
        <v>68</v>
      </c>
      <c r="I146" s="39">
        <f t="shared" si="27"/>
        <v>4</v>
      </c>
      <c r="J146" s="41">
        <f t="shared" si="29"/>
        <v>2.8</v>
      </c>
      <c r="K146" s="1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68"/>
    </row>
    <row r="147" spans="1:23" ht="13.5" customHeight="1">
      <c r="A147" s="10"/>
      <c r="B147" s="37" t="s">
        <v>54</v>
      </c>
      <c r="C147" s="38">
        <v>43842</v>
      </c>
      <c r="D147" s="30" t="s">
        <v>32</v>
      </c>
      <c r="E147" s="39">
        <f t="shared" si="30"/>
        <v>5.899999999999999</v>
      </c>
      <c r="F147" s="40">
        <v>89</v>
      </c>
      <c r="G147" s="40">
        <v>72</v>
      </c>
      <c r="H147" s="39">
        <f t="shared" si="26"/>
        <v>83</v>
      </c>
      <c r="I147" s="39">
        <f t="shared" si="27"/>
        <v>-11</v>
      </c>
      <c r="J147" s="41">
        <f t="shared" si="29"/>
        <v>5.999999999999998</v>
      </c>
      <c r="K147" s="1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68"/>
    </row>
    <row r="148" spans="1:23" ht="13.5" customHeight="1">
      <c r="A148" s="10"/>
      <c r="B148" s="37" t="s">
        <v>49</v>
      </c>
      <c r="C148" s="38">
        <v>43842</v>
      </c>
      <c r="D148" s="30" t="s">
        <v>32</v>
      </c>
      <c r="E148" s="39">
        <f aca="true" t="shared" si="31" ref="E148:E153">J131</f>
        <v>6.499999999999998</v>
      </c>
      <c r="F148" s="40">
        <v>86</v>
      </c>
      <c r="G148" s="40">
        <v>72</v>
      </c>
      <c r="H148" s="39">
        <f t="shared" si="26"/>
        <v>79</v>
      </c>
      <c r="I148" s="39">
        <f t="shared" si="27"/>
        <v>-7</v>
      </c>
      <c r="J148" s="41">
        <f t="shared" si="29"/>
        <v>6.599999999999998</v>
      </c>
      <c r="K148" s="1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68"/>
    </row>
    <row r="149" spans="1:23" ht="13.5" customHeight="1">
      <c r="A149" s="10"/>
      <c r="B149" s="37" t="s">
        <v>50</v>
      </c>
      <c r="C149" s="38">
        <v>43842</v>
      </c>
      <c r="D149" s="30" t="s">
        <v>32</v>
      </c>
      <c r="E149" s="39">
        <f t="shared" si="31"/>
        <v>8.899999999999999</v>
      </c>
      <c r="F149" s="40">
        <v>85</v>
      </c>
      <c r="G149" s="40">
        <v>72</v>
      </c>
      <c r="H149" s="39">
        <f t="shared" si="26"/>
        <v>76</v>
      </c>
      <c r="I149" s="39">
        <f t="shared" si="27"/>
        <v>-4</v>
      </c>
      <c r="J149" s="41">
        <f t="shared" si="29"/>
        <v>8.999999999999998</v>
      </c>
      <c r="K149" s="1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68"/>
    </row>
    <row r="150" spans="1:23" ht="13.5" customHeight="1">
      <c r="A150" s="10"/>
      <c r="B150" s="37" t="s">
        <v>51</v>
      </c>
      <c r="C150" s="38">
        <v>43842</v>
      </c>
      <c r="D150" s="30" t="s">
        <v>32</v>
      </c>
      <c r="E150" s="39">
        <f t="shared" si="31"/>
        <v>11.099999999999998</v>
      </c>
      <c r="F150" s="40">
        <v>88</v>
      </c>
      <c r="G150" s="40">
        <v>72</v>
      </c>
      <c r="H150" s="39">
        <f t="shared" si="26"/>
        <v>77</v>
      </c>
      <c r="I150" s="39">
        <f t="shared" si="27"/>
        <v>-5</v>
      </c>
      <c r="J150" s="41">
        <f t="shared" si="29"/>
        <v>11.199999999999998</v>
      </c>
      <c r="K150" s="1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68"/>
    </row>
    <row r="151" spans="1:23" ht="13.5" customHeight="1">
      <c r="A151" s="10"/>
      <c r="B151" s="37" t="s">
        <v>69</v>
      </c>
      <c r="C151" s="38">
        <v>43842</v>
      </c>
      <c r="D151" s="30" t="s">
        <v>32</v>
      </c>
      <c r="E151" s="39">
        <f t="shared" si="31"/>
        <v>12.399999999999999</v>
      </c>
      <c r="F151" s="40">
        <v>101</v>
      </c>
      <c r="G151" s="40">
        <v>72</v>
      </c>
      <c r="H151" s="39">
        <f t="shared" si="26"/>
        <v>89</v>
      </c>
      <c r="I151" s="39">
        <f t="shared" si="27"/>
        <v>-17</v>
      </c>
      <c r="J151" s="41">
        <f t="shared" si="29"/>
        <v>12.499999999999998</v>
      </c>
      <c r="K151" s="1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68"/>
    </row>
    <row r="152" spans="1:23" ht="13.5" customHeight="1">
      <c r="A152" s="10"/>
      <c r="B152" s="37" t="s">
        <v>56</v>
      </c>
      <c r="C152" s="38">
        <v>43842</v>
      </c>
      <c r="D152" s="30" t="s">
        <v>32</v>
      </c>
      <c r="E152" s="39">
        <f t="shared" si="31"/>
        <v>10.6</v>
      </c>
      <c r="F152" s="40">
        <v>101</v>
      </c>
      <c r="G152" s="40">
        <v>72</v>
      </c>
      <c r="H152" s="39">
        <f t="shared" si="26"/>
        <v>90</v>
      </c>
      <c r="I152" s="39">
        <f t="shared" si="27"/>
        <v>-18</v>
      </c>
      <c r="J152" s="41">
        <f t="shared" si="29"/>
        <v>10.7</v>
      </c>
      <c r="K152" s="1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68"/>
    </row>
    <row r="153" spans="1:23" ht="13.5" customHeight="1">
      <c r="A153" s="10"/>
      <c r="B153" s="37" t="s">
        <v>45</v>
      </c>
      <c r="C153" s="38">
        <v>43842</v>
      </c>
      <c r="D153" s="30" t="s">
        <v>32</v>
      </c>
      <c r="E153" s="39">
        <f t="shared" si="31"/>
        <v>8.2</v>
      </c>
      <c r="F153" s="40">
        <v>89</v>
      </c>
      <c r="G153" s="40">
        <v>72</v>
      </c>
      <c r="H153" s="39">
        <f t="shared" si="26"/>
        <v>81</v>
      </c>
      <c r="I153" s="39">
        <f t="shared" si="27"/>
        <v>-9</v>
      </c>
      <c r="J153" s="41">
        <f t="shared" si="29"/>
        <v>8.299999999999999</v>
      </c>
      <c r="K153" s="1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68"/>
    </row>
    <row r="154" spans="1:23" ht="13.5" customHeight="1">
      <c r="A154" s="10"/>
      <c r="B154" s="37" t="s">
        <v>52</v>
      </c>
      <c r="C154" s="38">
        <v>43842</v>
      </c>
      <c r="D154" s="30" t="s">
        <v>32</v>
      </c>
      <c r="E154" s="39">
        <f>J140</f>
        <v>6.999999999999998</v>
      </c>
      <c r="F154" s="40">
        <v>83</v>
      </c>
      <c r="G154" s="40">
        <v>72</v>
      </c>
      <c r="H154" s="39">
        <f t="shared" si="26"/>
        <v>76</v>
      </c>
      <c r="I154" s="39">
        <f t="shared" si="27"/>
        <v>-4</v>
      </c>
      <c r="J154" s="41">
        <f t="shared" si="29"/>
        <v>7.099999999999998</v>
      </c>
      <c r="K154" s="1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68"/>
    </row>
    <row r="155" spans="1:23" ht="13.5" customHeight="1">
      <c r="A155" s="10"/>
      <c r="B155" s="37" t="s">
        <v>59</v>
      </c>
      <c r="C155" s="38">
        <v>43842</v>
      </c>
      <c r="D155" s="30" t="s">
        <v>32</v>
      </c>
      <c r="E155" s="39">
        <f>J120</f>
        <v>3.3000000000000003</v>
      </c>
      <c r="F155" s="40">
        <v>85</v>
      </c>
      <c r="G155" s="40">
        <v>72</v>
      </c>
      <c r="H155" s="39">
        <f t="shared" si="26"/>
        <v>82</v>
      </c>
      <c r="I155" s="39">
        <f t="shared" si="27"/>
        <v>-10</v>
      </c>
      <c r="J155" s="41">
        <f t="shared" si="29"/>
        <v>3.4000000000000004</v>
      </c>
      <c r="K155" s="1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68"/>
    </row>
    <row r="156" spans="1:23" ht="13.5" customHeight="1">
      <c r="A156" s="10"/>
      <c r="B156" s="46" t="s">
        <v>74</v>
      </c>
      <c r="C156" s="47">
        <v>43842</v>
      </c>
      <c r="D156" s="48" t="s">
        <v>32</v>
      </c>
      <c r="E156" s="49">
        <f>ROUND(C37/2,1)</f>
        <v>5</v>
      </c>
      <c r="F156" s="42">
        <v>90</v>
      </c>
      <c r="G156" s="42">
        <v>72</v>
      </c>
      <c r="H156" s="49">
        <f t="shared" si="26"/>
        <v>85</v>
      </c>
      <c r="I156" s="49">
        <f t="shared" si="27"/>
        <v>-13</v>
      </c>
      <c r="J156" s="50">
        <f t="shared" si="29"/>
        <v>5.1</v>
      </c>
      <c r="K156" s="1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68"/>
    </row>
    <row r="157" spans="1:23" ht="13.5" customHeight="1">
      <c r="A157" s="10"/>
      <c r="B157" s="31" t="s">
        <v>38</v>
      </c>
      <c r="C157" s="32">
        <v>43849</v>
      </c>
      <c r="D157" s="33" t="s">
        <v>140</v>
      </c>
      <c r="E157" s="34">
        <f>J123</f>
        <v>3.4</v>
      </c>
      <c r="F157" s="35">
        <v>82</v>
      </c>
      <c r="G157" s="35">
        <v>72</v>
      </c>
      <c r="H157" s="34">
        <f t="shared" si="26"/>
        <v>79</v>
      </c>
      <c r="I157" s="34">
        <f t="shared" si="27"/>
        <v>-7</v>
      </c>
      <c r="J157" s="36">
        <f t="shared" si="29"/>
        <v>3.5</v>
      </c>
      <c r="K157" s="1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68"/>
    </row>
    <row r="158" spans="1:23" ht="13.5" customHeight="1">
      <c r="A158" s="10"/>
      <c r="B158" s="37" t="s">
        <v>39</v>
      </c>
      <c r="C158" s="38">
        <v>43849</v>
      </c>
      <c r="D158" s="30" t="s">
        <v>140</v>
      </c>
      <c r="E158" s="39">
        <f aca="true" t="shared" si="32" ref="E158:E169">J142</f>
        <v>0.7000000000000001</v>
      </c>
      <c r="F158" s="40">
        <v>77</v>
      </c>
      <c r="G158" s="40">
        <v>72</v>
      </c>
      <c r="H158" s="39">
        <f t="shared" si="26"/>
        <v>76</v>
      </c>
      <c r="I158" s="39">
        <f t="shared" si="27"/>
        <v>-4</v>
      </c>
      <c r="J158" s="41">
        <f t="shared" si="29"/>
        <v>0.8</v>
      </c>
      <c r="K158" s="1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68"/>
    </row>
    <row r="159" spans="1:23" ht="13.5" customHeight="1">
      <c r="A159" s="10"/>
      <c r="B159" s="37" t="s">
        <v>40</v>
      </c>
      <c r="C159" s="38">
        <v>43849</v>
      </c>
      <c r="D159" s="30" t="s">
        <v>140</v>
      </c>
      <c r="E159" s="39">
        <f t="shared" si="32"/>
        <v>0.9999999999999998</v>
      </c>
      <c r="F159" s="40">
        <v>78</v>
      </c>
      <c r="G159" s="40">
        <v>72</v>
      </c>
      <c r="H159" s="39">
        <f t="shared" si="26"/>
        <v>77</v>
      </c>
      <c r="I159" s="39">
        <f t="shared" si="27"/>
        <v>-5</v>
      </c>
      <c r="J159" s="41">
        <f t="shared" si="29"/>
        <v>1.0999999999999999</v>
      </c>
      <c r="K159" s="1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68"/>
    </row>
    <row r="160" spans="1:23" ht="13.5" customHeight="1">
      <c r="A160" s="10"/>
      <c r="B160" s="37" t="s">
        <v>41</v>
      </c>
      <c r="C160" s="38">
        <v>43849</v>
      </c>
      <c r="D160" s="30" t="s">
        <v>140</v>
      </c>
      <c r="E160" s="39">
        <f t="shared" si="32"/>
        <v>1.3</v>
      </c>
      <c r="F160" s="40">
        <v>78</v>
      </c>
      <c r="G160" s="40">
        <v>72</v>
      </c>
      <c r="H160" s="39">
        <f t="shared" si="26"/>
        <v>77</v>
      </c>
      <c r="I160" s="39">
        <f t="shared" si="27"/>
        <v>-5</v>
      </c>
      <c r="J160" s="41">
        <f t="shared" si="29"/>
        <v>1.4000000000000001</v>
      </c>
      <c r="K160" s="1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68"/>
    </row>
    <row r="161" spans="1:23" ht="13.5" customHeight="1">
      <c r="A161" s="10"/>
      <c r="B161" s="37" t="s">
        <v>42</v>
      </c>
      <c r="C161" s="38">
        <v>43849</v>
      </c>
      <c r="D161" s="30" t="s">
        <v>140</v>
      </c>
      <c r="E161" s="39">
        <f t="shared" si="32"/>
        <v>6.1</v>
      </c>
      <c r="F161" s="40">
        <v>76</v>
      </c>
      <c r="G161" s="40">
        <v>72</v>
      </c>
      <c r="H161" s="39">
        <f t="shared" si="26"/>
        <v>70</v>
      </c>
      <c r="I161" s="39">
        <f t="shared" si="27"/>
        <v>2</v>
      </c>
      <c r="J161" s="41">
        <f t="shared" si="29"/>
        <v>5.699999999999999</v>
      </c>
      <c r="K161" s="1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68"/>
    </row>
    <row r="162" spans="1:23" ht="13.5" customHeight="1">
      <c r="A162" s="10"/>
      <c r="B162" s="37" t="s">
        <v>43</v>
      </c>
      <c r="C162" s="38">
        <v>43849</v>
      </c>
      <c r="D162" s="30" t="s">
        <v>140</v>
      </c>
      <c r="E162" s="39">
        <f t="shared" si="32"/>
        <v>2.8</v>
      </c>
      <c r="F162" s="40">
        <v>74</v>
      </c>
      <c r="G162" s="40">
        <v>72</v>
      </c>
      <c r="H162" s="39">
        <f t="shared" si="26"/>
        <v>71</v>
      </c>
      <c r="I162" s="39">
        <f t="shared" si="27"/>
        <v>1</v>
      </c>
      <c r="J162" s="41">
        <f t="shared" si="29"/>
        <v>2.5999999999999996</v>
      </c>
      <c r="K162" s="1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68"/>
    </row>
    <row r="163" spans="1:23" ht="13.5" customHeight="1">
      <c r="A163" s="10"/>
      <c r="B163" s="37" t="s">
        <v>54</v>
      </c>
      <c r="C163" s="38">
        <v>43849</v>
      </c>
      <c r="D163" s="30" t="s">
        <v>140</v>
      </c>
      <c r="E163" s="39">
        <f t="shared" si="32"/>
        <v>5.999999999999998</v>
      </c>
      <c r="F163" s="40">
        <v>83</v>
      </c>
      <c r="G163" s="40">
        <v>72</v>
      </c>
      <c r="H163" s="39">
        <f t="shared" si="26"/>
        <v>77</v>
      </c>
      <c r="I163" s="39">
        <f t="shared" si="27"/>
        <v>-5</v>
      </c>
      <c r="J163" s="41">
        <f t="shared" si="29"/>
        <v>6.099999999999998</v>
      </c>
      <c r="K163" s="1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68"/>
    </row>
    <row r="164" spans="1:23" ht="13.5" customHeight="1">
      <c r="A164" s="10"/>
      <c r="B164" s="37" t="s">
        <v>49</v>
      </c>
      <c r="C164" s="38">
        <v>43849</v>
      </c>
      <c r="D164" s="30" t="s">
        <v>140</v>
      </c>
      <c r="E164" s="39">
        <f t="shared" si="32"/>
        <v>6.599999999999998</v>
      </c>
      <c r="F164" s="40">
        <v>89</v>
      </c>
      <c r="G164" s="40">
        <v>72</v>
      </c>
      <c r="H164" s="39">
        <f t="shared" si="26"/>
        <v>82</v>
      </c>
      <c r="I164" s="39">
        <f t="shared" si="27"/>
        <v>-10</v>
      </c>
      <c r="J164" s="41">
        <f t="shared" si="29"/>
        <v>6.6999999999999975</v>
      </c>
      <c r="K164" s="1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68"/>
    </row>
    <row r="165" spans="1:23" ht="13.5" customHeight="1">
      <c r="A165" s="10"/>
      <c r="B165" s="37" t="s">
        <v>50</v>
      </c>
      <c r="C165" s="38">
        <v>43849</v>
      </c>
      <c r="D165" s="30" t="s">
        <v>140</v>
      </c>
      <c r="E165" s="39">
        <f t="shared" si="32"/>
        <v>8.999999999999998</v>
      </c>
      <c r="F165" s="40">
        <v>102</v>
      </c>
      <c r="G165" s="40">
        <v>72</v>
      </c>
      <c r="H165" s="39">
        <f t="shared" si="26"/>
        <v>93</v>
      </c>
      <c r="I165" s="39">
        <f t="shared" si="27"/>
        <v>-21</v>
      </c>
      <c r="J165" s="41">
        <f t="shared" si="29"/>
        <v>9.099999999999998</v>
      </c>
      <c r="K165" s="1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68"/>
    </row>
    <row r="166" spans="1:23" ht="13.5" customHeight="1">
      <c r="A166" s="10"/>
      <c r="B166" s="37" t="s">
        <v>51</v>
      </c>
      <c r="C166" s="38">
        <v>43849</v>
      </c>
      <c r="D166" s="30" t="s">
        <v>140</v>
      </c>
      <c r="E166" s="39">
        <f t="shared" si="32"/>
        <v>11.199999999999998</v>
      </c>
      <c r="F166" s="40">
        <v>98</v>
      </c>
      <c r="G166" s="40">
        <v>72</v>
      </c>
      <c r="H166" s="39">
        <f t="shared" si="26"/>
        <v>87</v>
      </c>
      <c r="I166" s="39">
        <f t="shared" si="27"/>
        <v>-15</v>
      </c>
      <c r="J166" s="41">
        <f t="shared" si="29"/>
        <v>11.299999999999997</v>
      </c>
      <c r="K166" s="1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68"/>
    </row>
    <row r="167" spans="1:23" ht="13.5" customHeight="1">
      <c r="A167" s="10"/>
      <c r="B167" s="37" t="s">
        <v>69</v>
      </c>
      <c r="C167" s="38">
        <v>43849</v>
      </c>
      <c r="D167" s="30" t="s">
        <v>140</v>
      </c>
      <c r="E167" s="39">
        <f t="shared" si="32"/>
        <v>12.499999999999998</v>
      </c>
      <c r="F167" s="40">
        <v>107</v>
      </c>
      <c r="G167" s="40">
        <v>72</v>
      </c>
      <c r="H167" s="39">
        <f t="shared" si="26"/>
        <v>94</v>
      </c>
      <c r="I167" s="39">
        <f t="shared" si="27"/>
        <v>-22</v>
      </c>
      <c r="J167" s="41">
        <f t="shared" si="29"/>
        <v>12.599999999999998</v>
      </c>
      <c r="K167" s="1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68"/>
    </row>
    <row r="168" spans="1:23" ht="13.5" customHeight="1">
      <c r="A168" s="10"/>
      <c r="B168" s="37" t="s">
        <v>56</v>
      </c>
      <c r="C168" s="38">
        <v>43849</v>
      </c>
      <c r="D168" s="30" t="s">
        <v>140</v>
      </c>
      <c r="E168" s="39">
        <f t="shared" si="32"/>
        <v>10.7</v>
      </c>
      <c r="F168" s="40">
        <v>101</v>
      </c>
      <c r="G168" s="40">
        <v>72</v>
      </c>
      <c r="H168" s="39">
        <f t="shared" si="26"/>
        <v>90</v>
      </c>
      <c r="I168" s="39">
        <f t="shared" si="27"/>
        <v>-18</v>
      </c>
      <c r="J168" s="41">
        <f t="shared" si="29"/>
        <v>10.799999999999999</v>
      </c>
      <c r="K168" s="1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68"/>
    </row>
    <row r="169" spans="1:23" ht="13.5" customHeight="1">
      <c r="A169" s="10"/>
      <c r="B169" s="37" t="s">
        <v>45</v>
      </c>
      <c r="C169" s="38">
        <v>43849</v>
      </c>
      <c r="D169" s="30" t="s">
        <v>140</v>
      </c>
      <c r="E169" s="39">
        <f t="shared" si="32"/>
        <v>8.299999999999999</v>
      </c>
      <c r="F169" s="40">
        <v>91</v>
      </c>
      <c r="G169" s="40">
        <v>72</v>
      </c>
      <c r="H169" s="39">
        <f t="shared" si="26"/>
        <v>83</v>
      </c>
      <c r="I169" s="39">
        <f t="shared" si="27"/>
        <v>-11</v>
      </c>
      <c r="J169" s="41">
        <f t="shared" si="29"/>
        <v>8.399999999999999</v>
      </c>
      <c r="K169" s="1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68"/>
    </row>
    <row r="170" spans="1:23" ht="13.5" customHeight="1">
      <c r="A170" s="10"/>
      <c r="B170" s="37" t="s">
        <v>59</v>
      </c>
      <c r="C170" s="38">
        <v>43849</v>
      </c>
      <c r="D170" s="30" t="s">
        <v>140</v>
      </c>
      <c r="E170" s="39">
        <f>J155</f>
        <v>3.4000000000000004</v>
      </c>
      <c r="F170" s="40">
        <v>79</v>
      </c>
      <c r="G170" s="40">
        <v>72</v>
      </c>
      <c r="H170" s="39">
        <f t="shared" si="26"/>
        <v>76</v>
      </c>
      <c r="I170" s="39">
        <f t="shared" si="27"/>
        <v>-4</v>
      </c>
      <c r="J170" s="41">
        <f t="shared" si="29"/>
        <v>3.5000000000000004</v>
      </c>
      <c r="K170" s="1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68"/>
    </row>
    <row r="171" spans="1:23" ht="13.5" customHeight="1">
      <c r="A171" s="10"/>
      <c r="B171" s="37" t="s">
        <v>74</v>
      </c>
      <c r="C171" s="38">
        <v>43849</v>
      </c>
      <c r="D171" s="30" t="s">
        <v>140</v>
      </c>
      <c r="E171" s="39">
        <f>J156</f>
        <v>5.1</v>
      </c>
      <c r="F171" s="40">
        <v>87</v>
      </c>
      <c r="G171" s="40">
        <v>72</v>
      </c>
      <c r="H171" s="39">
        <f t="shared" si="26"/>
        <v>82</v>
      </c>
      <c r="I171" s="39">
        <f t="shared" si="27"/>
        <v>-10</v>
      </c>
      <c r="J171" s="41">
        <f aca="true" t="shared" si="33" ref="J171:J201">IF(I171&gt;0,E171-I171*0.2,IF(I171&lt;-3,E171+0.1,E171))</f>
        <v>5.199999999999999</v>
      </c>
      <c r="K171" s="1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68"/>
    </row>
    <row r="172" spans="1:23" ht="13.5" customHeight="1">
      <c r="A172" s="10"/>
      <c r="B172" s="37" t="s">
        <v>47</v>
      </c>
      <c r="C172" s="38">
        <v>43849</v>
      </c>
      <c r="D172" s="30" t="s">
        <v>140</v>
      </c>
      <c r="E172" s="39">
        <f>J130</f>
        <v>2.3</v>
      </c>
      <c r="F172" s="40">
        <v>73</v>
      </c>
      <c r="G172" s="40">
        <v>72</v>
      </c>
      <c r="H172" s="39">
        <f t="shared" si="26"/>
        <v>71</v>
      </c>
      <c r="I172" s="39">
        <f t="shared" si="27"/>
        <v>1</v>
      </c>
      <c r="J172" s="41">
        <f t="shared" si="33"/>
        <v>2.0999999999999996</v>
      </c>
      <c r="K172" s="1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68"/>
    </row>
    <row r="173" spans="1:23" ht="13.5" customHeight="1">
      <c r="A173" s="10"/>
      <c r="B173" s="37" t="s">
        <v>135</v>
      </c>
      <c r="C173" s="38">
        <v>43849</v>
      </c>
      <c r="D173" s="30" t="s">
        <v>140</v>
      </c>
      <c r="E173" s="39">
        <f>J107</f>
        <v>5.4</v>
      </c>
      <c r="F173" s="40">
        <v>90</v>
      </c>
      <c r="G173" s="40">
        <v>72</v>
      </c>
      <c r="H173" s="39">
        <f t="shared" si="26"/>
        <v>85</v>
      </c>
      <c r="I173" s="39">
        <f t="shared" si="27"/>
        <v>-13</v>
      </c>
      <c r="J173" s="41">
        <f t="shared" si="33"/>
        <v>5.5</v>
      </c>
      <c r="K173" s="1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68"/>
    </row>
    <row r="174" spans="1:23" ht="13.5" customHeight="1">
      <c r="A174" s="10"/>
      <c r="B174" s="37" t="str">
        <f>B38</f>
        <v>Zago Gianluca</v>
      </c>
      <c r="C174" s="38">
        <v>43849</v>
      </c>
      <c r="D174" s="30" t="s">
        <v>140</v>
      </c>
      <c r="E174" s="39">
        <f>ROUND(C38/2,1)</f>
        <v>5.2</v>
      </c>
      <c r="F174" s="40">
        <v>98</v>
      </c>
      <c r="G174" s="40">
        <v>72</v>
      </c>
      <c r="H174" s="39">
        <f aca="true" t="shared" si="34" ref="H174:H237">F174-ROUND(E174,0)</f>
        <v>93</v>
      </c>
      <c r="I174" s="39">
        <f aca="true" t="shared" si="35" ref="I174:I237">G174-H174</f>
        <v>-21</v>
      </c>
      <c r="J174" s="41">
        <f t="shared" si="33"/>
        <v>5.3</v>
      </c>
      <c r="K174" s="1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68"/>
    </row>
    <row r="175" spans="1:23" ht="13.5" customHeight="1">
      <c r="A175" s="10"/>
      <c r="B175" s="46" t="str">
        <f>B42</f>
        <v>Grňa Martin</v>
      </c>
      <c r="C175" s="47">
        <v>43849</v>
      </c>
      <c r="D175" s="48" t="s">
        <v>140</v>
      </c>
      <c r="E175" s="49">
        <f>ROUND(C42/2,1)</f>
        <v>2.1</v>
      </c>
      <c r="F175" s="42">
        <v>91</v>
      </c>
      <c r="G175" s="42">
        <v>72</v>
      </c>
      <c r="H175" s="49">
        <f t="shared" si="34"/>
        <v>89</v>
      </c>
      <c r="I175" s="49">
        <f t="shared" si="35"/>
        <v>-17</v>
      </c>
      <c r="J175" s="50">
        <f t="shared" si="33"/>
        <v>2.2</v>
      </c>
      <c r="K175" s="1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68"/>
    </row>
    <row r="176" spans="1:23" ht="13.5" customHeight="1">
      <c r="A176" s="10"/>
      <c r="B176" s="31" t="s">
        <v>38</v>
      </c>
      <c r="C176" s="32">
        <v>43856</v>
      </c>
      <c r="D176" s="33" t="s">
        <v>29</v>
      </c>
      <c r="E176" s="34">
        <f aca="true" t="shared" si="36" ref="E176:E184">J157</f>
        <v>3.5</v>
      </c>
      <c r="F176" s="35">
        <v>75</v>
      </c>
      <c r="G176" s="35">
        <v>72</v>
      </c>
      <c r="H176" s="34">
        <f t="shared" si="34"/>
        <v>71</v>
      </c>
      <c r="I176" s="34">
        <f t="shared" si="35"/>
        <v>1</v>
      </c>
      <c r="J176" s="36">
        <f t="shared" si="33"/>
        <v>3.3</v>
      </c>
      <c r="K176" s="1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68"/>
    </row>
    <row r="177" spans="1:23" ht="13.5" customHeight="1">
      <c r="A177" s="10"/>
      <c r="B177" s="37" t="s">
        <v>39</v>
      </c>
      <c r="C177" s="38">
        <v>43856</v>
      </c>
      <c r="D177" s="30" t="s">
        <v>29</v>
      </c>
      <c r="E177" s="39">
        <f t="shared" si="36"/>
        <v>0.8</v>
      </c>
      <c r="F177" s="40">
        <v>73</v>
      </c>
      <c r="G177" s="40">
        <v>72</v>
      </c>
      <c r="H177" s="39">
        <f t="shared" si="34"/>
        <v>72</v>
      </c>
      <c r="I177" s="39">
        <f t="shared" si="35"/>
        <v>0</v>
      </c>
      <c r="J177" s="41">
        <f t="shared" si="33"/>
        <v>0.8</v>
      </c>
      <c r="K177" s="15"/>
      <c r="L177" s="3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68"/>
    </row>
    <row r="178" spans="1:23" ht="13.5" customHeight="1">
      <c r="A178" s="10"/>
      <c r="B178" s="37" t="s">
        <v>40</v>
      </c>
      <c r="C178" s="38">
        <v>43856</v>
      </c>
      <c r="D178" s="30" t="s">
        <v>29</v>
      </c>
      <c r="E178" s="39">
        <f t="shared" si="36"/>
        <v>1.0999999999999999</v>
      </c>
      <c r="F178" s="40">
        <v>70</v>
      </c>
      <c r="G178" s="40">
        <v>72</v>
      </c>
      <c r="H178" s="39">
        <f t="shared" si="34"/>
        <v>69</v>
      </c>
      <c r="I178" s="39">
        <f t="shared" si="35"/>
        <v>3</v>
      </c>
      <c r="J178" s="41">
        <f t="shared" si="33"/>
        <v>0.4999999999999998</v>
      </c>
      <c r="K178" s="1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68"/>
    </row>
    <row r="179" spans="1:23" ht="13.5" customHeight="1">
      <c r="A179" s="10"/>
      <c r="B179" s="37" t="s">
        <v>41</v>
      </c>
      <c r="C179" s="38">
        <v>43856</v>
      </c>
      <c r="D179" s="30" t="s">
        <v>29</v>
      </c>
      <c r="E179" s="39">
        <f t="shared" si="36"/>
        <v>1.4000000000000001</v>
      </c>
      <c r="F179" s="40">
        <v>71</v>
      </c>
      <c r="G179" s="40">
        <v>72</v>
      </c>
      <c r="H179" s="39">
        <f t="shared" si="34"/>
        <v>70</v>
      </c>
      <c r="I179" s="39">
        <f t="shared" si="35"/>
        <v>2</v>
      </c>
      <c r="J179" s="41">
        <f t="shared" si="33"/>
        <v>1</v>
      </c>
      <c r="K179" s="1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68"/>
    </row>
    <row r="180" spans="1:23" ht="13.5" customHeight="1">
      <c r="A180" s="10"/>
      <c r="B180" s="37" t="s">
        <v>42</v>
      </c>
      <c r="C180" s="38">
        <v>43856</v>
      </c>
      <c r="D180" s="30" t="s">
        <v>29</v>
      </c>
      <c r="E180" s="39">
        <f t="shared" si="36"/>
        <v>5.699999999999999</v>
      </c>
      <c r="F180" s="40">
        <v>73</v>
      </c>
      <c r="G180" s="40">
        <v>72</v>
      </c>
      <c r="H180" s="39">
        <f t="shared" si="34"/>
        <v>67</v>
      </c>
      <c r="I180" s="39">
        <f t="shared" si="35"/>
        <v>5</v>
      </c>
      <c r="J180" s="41">
        <f t="shared" si="33"/>
        <v>4.699999999999999</v>
      </c>
      <c r="K180" s="1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68"/>
    </row>
    <row r="181" spans="1:23" ht="13.5" customHeight="1">
      <c r="A181" s="10"/>
      <c r="B181" s="37" t="s">
        <v>43</v>
      </c>
      <c r="C181" s="38">
        <v>43856</v>
      </c>
      <c r="D181" s="30" t="s">
        <v>29</v>
      </c>
      <c r="E181" s="39">
        <f t="shared" si="36"/>
        <v>2.5999999999999996</v>
      </c>
      <c r="F181" s="40">
        <v>75</v>
      </c>
      <c r="G181" s="40">
        <v>72</v>
      </c>
      <c r="H181" s="39">
        <f t="shared" si="34"/>
        <v>72</v>
      </c>
      <c r="I181" s="39">
        <f t="shared" si="35"/>
        <v>0</v>
      </c>
      <c r="J181" s="41">
        <f t="shared" si="33"/>
        <v>2.5999999999999996</v>
      </c>
      <c r="K181" s="1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68"/>
    </row>
    <row r="182" spans="1:23" ht="13.5" customHeight="1">
      <c r="A182" s="10"/>
      <c r="B182" s="37" t="s">
        <v>54</v>
      </c>
      <c r="C182" s="38">
        <v>43856</v>
      </c>
      <c r="D182" s="30" t="s">
        <v>29</v>
      </c>
      <c r="E182" s="39">
        <f t="shared" si="36"/>
        <v>6.099999999999998</v>
      </c>
      <c r="F182" s="40">
        <v>80</v>
      </c>
      <c r="G182" s="40">
        <v>72</v>
      </c>
      <c r="H182" s="39">
        <f t="shared" si="34"/>
        <v>74</v>
      </c>
      <c r="I182" s="39">
        <f t="shared" si="35"/>
        <v>-2</v>
      </c>
      <c r="J182" s="41">
        <f t="shared" si="33"/>
        <v>6.099999999999998</v>
      </c>
      <c r="K182" s="1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68"/>
    </row>
    <row r="183" spans="1:23" ht="13.5" customHeight="1">
      <c r="A183" s="10"/>
      <c r="B183" s="37" t="s">
        <v>49</v>
      </c>
      <c r="C183" s="38">
        <v>43856</v>
      </c>
      <c r="D183" s="30" t="s">
        <v>29</v>
      </c>
      <c r="E183" s="39">
        <f t="shared" si="36"/>
        <v>6.6999999999999975</v>
      </c>
      <c r="F183" s="40">
        <v>80</v>
      </c>
      <c r="G183" s="40">
        <v>72</v>
      </c>
      <c r="H183" s="39">
        <f t="shared" si="34"/>
        <v>73</v>
      </c>
      <c r="I183" s="39">
        <f t="shared" si="35"/>
        <v>-1</v>
      </c>
      <c r="J183" s="41">
        <f t="shared" si="33"/>
        <v>6.6999999999999975</v>
      </c>
      <c r="K183" s="1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68"/>
    </row>
    <row r="184" spans="1:23" ht="13.5" customHeight="1">
      <c r="A184" s="10"/>
      <c r="B184" s="37" t="s">
        <v>50</v>
      </c>
      <c r="C184" s="38">
        <v>43856</v>
      </c>
      <c r="D184" s="30" t="s">
        <v>29</v>
      </c>
      <c r="E184" s="39">
        <f t="shared" si="36"/>
        <v>9.099999999999998</v>
      </c>
      <c r="F184" s="40">
        <v>81</v>
      </c>
      <c r="G184" s="40">
        <v>72</v>
      </c>
      <c r="H184" s="39">
        <f t="shared" si="34"/>
        <v>72</v>
      </c>
      <c r="I184" s="39">
        <f t="shared" si="35"/>
        <v>0</v>
      </c>
      <c r="J184" s="41">
        <f t="shared" si="33"/>
        <v>9.099999999999998</v>
      </c>
      <c r="K184" s="1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68"/>
    </row>
    <row r="185" spans="1:23" ht="13.5" customHeight="1">
      <c r="A185" s="10"/>
      <c r="B185" s="37" t="s">
        <v>69</v>
      </c>
      <c r="C185" s="38">
        <v>43856</v>
      </c>
      <c r="D185" s="30" t="s">
        <v>29</v>
      </c>
      <c r="E185" s="39">
        <f>J167</f>
        <v>12.599999999999998</v>
      </c>
      <c r="F185" s="40">
        <v>93</v>
      </c>
      <c r="G185" s="40">
        <v>72</v>
      </c>
      <c r="H185" s="39">
        <f t="shared" si="34"/>
        <v>80</v>
      </c>
      <c r="I185" s="39">
        <f t="shared" si="35"/>
        <v>-8</v>
      </c>
      <c r="J185" s="41">
        <f t="shared" si="33"/>
        <v>12.699999999999998</v>
      </c>
      <c r="K185" s="1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68"/>
    </row>
    <row r="186" spans="1:23" ht="13.5" customHeight="1">
      <c r="A186" s="10"/>
      <c r="B186" s="37" t="s">
        <v>45</v>
      </c>
      <c r="C186" s="38">
        <v>43856</v>
      </c>
      <c r="D186" s="30" t="s">
        <v>29</v>
      </c>
      <c r="E186" s="39">
        <f>J169</f>
        <v>8.399999999999999</v>
      </c>
      <c r="F186" s="40">
        <v>85</v>
      </c>
      <c r="G186" s="40">
        <v>72</v>
      </c>
      <c r="H186" s="39">
        <f t="shared" si="34"/>
        <v>77</v>
      </c>
      <c r="I186" s="39">
        <f t="shared" si="35"/>
        <v>-5</v>
      </c>
      <c r="J186" s="41">
        <f t="shared" si="33"/>
        <v>8.499999999999998</v>
      </c>
      <c r="K186" s="1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68"/>
    </row>
    <row r="187" spans="1:23" ht="13.5" customHeight="1">
      <c r="A187" s="10"/>
      <c r="B187" s="37" t="s">
        <v>59</v>
      </c>
      <c r="C187" s="38">
        <v>43856</v>
      </c>
      <c r="D187" s="30" t="s">
        <v>29</v>
      </c>
      <c r="E187" s="39">
        <f>J170</f>
        <v>3.5000000000000004</v>
      </c>
      <c r="F187" s="40">
        <v>72</v>
      </c>
      <c r="G187" s="40">
        <v>72</v>
      </c>
      <c r="H187" s="39">
        <f t="shared" si="34"/>
        <v>68</v>
      </c>
      <c r="I187" s="39">
        <f t="shared" si="35"/>
        <v>4</v>
      </c>
      <c r="J187" s="41">
        <f t="shared" si="33"/>
        <v>2.7</v>
      </c>
      <c r="K187" s="1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68"/>
    </row>
    <row r="188" spans="1:23" ht="13.5" customHeight="1">
      <c r="A188" s="10"/>
      <c r="B188" s="37" t="s">
        <v>74</v>
      </c>
      <c r="C188" s="38">
        <v>43856</v>
      </c>
      <c r="D188" s="30" t="s">
        <v>29</v>
      </c>
      <c r="E188" s="39">
        <f>J171</f>
        <v>5.199999999999999</v>
      </c>
      <c r="F188" s="40">
        <v>81</v>
      </c>
      <c r="G188" s="40">
        <v>72</v>
      </c>
      <c r="H188" s="39">
        <f t="shared" si="34"/>
        <v>76</v>
      </c>
      <c r="I188" s="39">
        <f t="shared" si="35"/>
        <v>-4</v>
      </c>
      <c r="J188" s="41">
        <f t="shared" si="33"/>
        <v>5.299999999999999</v>
      </c>
      <c r="K188" s="1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68"/>
    </row>
    <row r="189" spans="1:23" ht="13.5" customHeight="1">
      <c r="A189" s="10"/>
      <c r="B189" s="37" t="s">
        <v>135</v>
      </c>
      <c r="C189" s="38">
        <v>43856</v>
      </c>
      <c r="D189" s="30" t="s">
        <v>29</v>
      </c>
      <c r="E189" s="39">
        <f>J173</f>
        <v>5.5</v>
      </c>
      <c r="F189" s="40">
        <v>79</v>
      </c>
      <c r="G189" s="40">
        <v>72</v>
      </c>
      <c r="H189" s="39">
        <f t="shared" si="34"/>
        <v>73</v>
      </c>
      <c r="I189" s="39">
        <f t="shared" si="35"/>
        <v>-1</v>
      </c>
      <c r="J189" s="41">
        <f t="shared" si="33"/>
        <v>5.5</v>
      </c>
      <c r="K189" s="1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68"/>
    </row>
    <row r="190" spans="1:23" ht="13.5" customHeight="1">
      <c r="A190" s="10"/>
      <c r="B190" s="46" t="s">
        <v>52</v>
      </c>
      <c r="C190" s="47">
        <v>43856</v>
      </c>
      <c r="D190" s="48" t="s">
        <v>29</v>
      </c>
      <c r="E190" s="49">
        <f>J154</f>
        <v>7.099999999999998</v>
      </c>
      <c r="F190" s="42">
        <v>75</v>
      </c>
      <c r="G190" s="42">
        <v>72</v>
      </c>
      <c r="H190" s="49">
        <f t="shared" si="34"/>
        <v>68</v>
      </c>
      <c r="I190" s="49">
        <f t="shared" si="35"/>
        <v>4</v>
      </c>
      <c r="J190" s="50">
        <f t="shared" si="33"/>
        <v>6.299999999999998</v>
      </c>
      <c r="K190" s="1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68"/>
    </row>
    <row r="191" spans="1:23" ht="13.5" customHeight="1">
      <c r="A191" s="10"/>
      <c r="B191" s="31" t="s">
        <v>38</v>
      </c>
      <c r="C191" s="32">
        <v>43863</v>
      </c>
      <c r="D191" s="33" t="s">
        <v>21</v>
      </c>
      <c r="E191" s="34">
        <f aca="true" t="shared" si="37" ref="E191:E200">J176</f>
        <v>3.3</v>
      </c>
      <c r="F191" s="35">
        <v>79</v>
      </c>
      <c r="G191" s="35">
        <v>72</v>
      </c>
      <c r="H191" s="34">
        <f t="shared" si="34"/>
        <v>76</v>
      </c>
      <c r="I191" s="34">
        <f t="shared" si="35"/>
        <v>-4</v>
      </c>
      <c r="J191" s="36">
        <f t="shared" si="33"/>
        <v>3.4</v>
      </c>
      <c r="K191" s="1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8"/>
    </row>
    <row r="192" spans="1:23" ht="13.5" customHeight="1">
      <c r="A192" s="10"/>
      <c r="B192" s="37" t="s">
        <v>39</v>
      </c>
      <c r="C192" s="38">
        <v>43863</v>
      </c>
      <c r="D192" s="30" t="s">
        <v>21</v>
      </c>
      <c r="E192" s="39">
        <f t="shared" si="37"/>
        <v>0.8</v>
      </c>
      <c r="F192" s="40">
        <v>75</v>
      </c>
      <c r="G192" s="40">
        <v>72</v>
      </c>
      <c r="H192" s="39">
        <f t="shared" si="34"/>
        <v>74</v>
      </c>
      <c r="I192" s="39">
        <f t="shared" si="35"/>
        <v>-2</v>
      </c>
      <c r="J192" s="41">
        <f t="shared" si="33"/>
        <v>0.8</v>
      </c>
      <c r="K192" s="1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68"/>
    </row>
    <row r="193" spans="1:23" ht="13.5" customHeight="1">
      <c r="A193" s="10"/>
      <c r="B193" s="37" t="s">
        <v>40</v>
      </c>
      <c r="C193" s="38">
        <v>43863</v>
      </c>
      <c r="D193" s="30" t="s">
        <v>21</v>
      </c>
      <c r="E193" s="39">
        <f t="shared" si="37"/>
        <v>0.4999999999999998</v>
      </c>
      <c r="F193" s="40">
        <v>80</v>
      </c>
      <c r="G193" s="40">
        <v>72</v>
      </c>
      <c r="H193" s="39">
        <f t="shared" si="34"/>
        <v>79</v>
      </c>
      <c r="I193" s="39">
        <f t="shared" si="35"/>
        <v>-7</v>
      </c>
      <c r="J193" s="41">
        <f t="shared" si="33"/>
        <v>0.5999999999999998</v>
      </c>
      <c r="K193" s="1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68"/>
    </row>
    <row r="194" spans="1:23" ht="13.5" customHeight="1">
      <c r="A194" s="10"/>
      <c r="B194" s="37" t="s">
        <v>41</v>
      </c>
      <c r="C194" s="38">
        <v>43863</v>
      </c>
      <c r="D194" s="30" t="s">
        <v>21</v>
      </c>
      <c r="E194" s="39">
        <f t="shared" si="37"/>
        <v>1</v>
      </c>
      <c r="F194" s="40">
        <v>72</v>
      </c>
      <c r="G194" s="40">
        <v>72</v>
      </c>
      <c r="H194" s="39">
        <f t="shared" si="34"/>
        <v>71</v>
      </c>
      <c r="I194" s="39">
        <f t="shared" si="35"/>
        <v>1</v>
      </c>
      <c r="J194" s="41">
        <f t="shared" si="33"/>
        <v>0.8</v>
      </c>
      <c r="K194" s="1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68"/>
    </row>
    <row r="195" spans="1:23" ht="13.5" customHeight="1">
      <c r="A195" s="10"/>
      <c r="B195" s="37" t="s">
        <v>42</v>
      </c>
      <c r="C195" s="38">
        <v>43863</v>
      </c>
      <c r="D195" s="30" t="s">
        <v>21</v>
      </c>
      <c r="E195" s="39">
        <f t="shared" si="37"/>
        <v>4.699999999999999</v>
      </c>
      <c r="F195" s="40">
        <v>77</v>
      </c>
      <c r="G195" s="40">
        <v>72</v>
      </c>
      <c r="H195" s="39">
        <f t="shared" si="34"/>
        <v>72</v>
      </c>
      <c r="I195" s="39">
        <f t="shared" si="35"/>
        <v>0</v>
      </c>
      <c r="J195" s="41">
        <f t="shared" si="33"/>
        <v>4.699999999999999</v>
      </c>
      <c r="K195" s="1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68"/>
    </row>
    <row r="196" spans="1:23" ht="13.5" customHeight="1">
      <c r="A196" s="10"/>
      <c r="B196" s="37" t="s">
        <v>43</v>
      </c>
      <c r="C196" s="38">
        <v>43863</v>
      </c>
      <c r="D196" s="30" t="s">
        <v>21</v>
      </c>
      <c r="E196" s="39">
        <f t="shared" si="37"/>
        <v>2.5999999999999996</v>
      </c>
      <c r="F196" s="40">
        <v>79</v>
      </c>
      <c r="G196" s="40">
        <v>72</v>
      </c>
      <c r="H196" s="39">
        <f t="shared" si="34"/>
        <v>76</v>
      </c>
      <c r="I196" s="39">
        <f t="shared" si="35"/>
        <v>-4</v>
      </c>
      <c r="J196" s="41">
        <f t="shared" si="33"/>
        <v>2.6999999999999997</v>
      </c>
      <c r="K196" s="1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68"/>
    </row>
    <row r="197" spans="1:23" ht="13.5" customHeight="1">
      <c r="A197" s="10"/>
      <c r="B197" s="37" t="s">
        <v>54</v>
      </c>
      <c r="C197" s="38">
        <v>43863</v>
      </c>
      <c r="D197" s="30" t="s">
        <v>21</v>
      </c>
      <c r="E197" s="39">
        <f t="shared" si="37"/>
        <v>6.099999999999998</v>
      </c>
      <c r="F197" s="40">
        <v>87</v>
      </c>
      <c r="G197" s="40">
        <v>72</v>
      </c>
      <c r="H197" s="39">
        <f t="shared" si="34"/>
        <v>81</v>
      </c>
      <c r="I197" s="39">
        <f t="shared" si="35"/>
        <v>-9</v>
      </c>
      <c r="J197" s="41">
        <f t="shared" si="33"/>
        <v>6.1999999999999975</v>
      </c>
      <c r="K197" s="1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68"/>
    </row>
    <row r="198" spans="1:23" ht="13.5" customHeight="1">
      <c r="A198" s="10"/>
      <c r="B198" s="37" t="s">
        <v>49</v>
      </c>
      <c r="C198" s="38">
        <v>43863</v>
      </c>
      <c r="D198" s="30" t="s">
        <v>21</v>
      </c>
      <c r="E198" s="39">
        <f t="shared" si="37"/>
        <v>6.6999999999999975</v>
      </c>
      <c r="F198" s="40">
        <v>94</v>
      </c>
      <c r="G198" s="40">
        <v>72</v>
      </c>
      <c r="H198" s="39">
        <f t="shared" si="34"/>
        <v>87</v>
      </c>
      <c r="I198" s="39">
        <f t="shared" si="35"/>
        <v>-15</v>
      </c>
      <c r="J198" s="41">
        <f t="shared" si="33"/>
        <v>6.799999999999997</v>
      </c>
      <c r="K198" s="1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68"/>
    </row>
    <row r="199" spans="1:23" ht="13.5" customHeight="1">
      <c r="A199" s="10"/>
      <c r="B199" s="37" t="s">
        <v>50</v>
      </c>
      <c r="C199" s="38">
        <v>43863</v>
      </c>
      <c r="D199" s="30" t="s">
        <v>21</v>
      </c>
      <c r="E199" s="39">
        <f t="shared" si="37"/>
        <v>9.099999999999998</v>
      </c>
      <c r="F199" s="40">
        <v>84</v>
      </c>
      <c r="G199" s="40">
        <v>72</v>
      </c>
      <c r="H199" s="39">
        <f t="shared" si="34"/>
        <v>75</v>
      </c>
      <c r="I199" s="39">
        <f t="shared" si="35"/>
        <v>-3</v>
      </c>
      <c r="J199" s="41">
        <f t="shared" si="33"/>
        <v>9.099999999999998</v>
      </c>
      <c r="K199" s="1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68"/>
    </row>
    <row r="200" spans="1:23" ht="13.5" customHeight="1">
      <c r="A200" s="10"/>
      <c r="B200" s="37" t="s">
        <v>69</v>
      </c>
      <c r="C200" s="38">
        <v>43863</v>
      </c>
      <c r="D200" s="30" t="s">
        <v>21</v>
      </c>
      <c r="E200" s="39">
        <f t="shared" si="37"/>
        <v>12.699999999999998</v>
      </c>
      <c r="F200" s="40">
        <v>96</v>
      </c>
      <c r="G200" s="40">
        <v>72</v>
      </c>
      <c r="H200" s="39">
        <f t="shared" si="34"/>
        <v>83</v>
      </c>
      <c r="I200" s="39">
        <f t="shared" si="35"/>
        <v>-11</v>
      </c>
      <c r="J200" s="41">
        <f t="shared" si="33"/>
        <v>12.799999999999997</v>
      </c>
      <c r="K200" s="1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68"/>
    </row>
    <row r="201" spans="1:23" ht="13.5" customHeight="1">
      <c r="A201" s="10"/>
      <c r="B201" s="37" t="s">
        <v>59</v>
      </c>
      <c r="C201" s="38">
        <v>43863</v>
      </c>
      <c r="D201" s="30" t="s">
        <v>21</v>
      </c>
      <c r="E201" s="39">
        <f>J187</f>
        <v>2.7</v>
      </c>
      <c r="F201" s="40">
        <v>75</v>
      </c>
      <c r="G201" s="40">
        <v>72</v>
      </c>
      <c r="H201" s="39">
        <f t="shared" si="34"/>
        <v>72</v>
      </c>
      <c r="I201" s="39">
        <f t="shared" si="35"/>
        <v>0</v>
      </c>
      <c r="J201" s="41">
        <f t="shared" si="33"/>
        <v>2.7</v>
      </c>
      <c r="K201" s="1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68"/>
    </row>
    <row r="202" spans="1:23" ht="13.5" customHeight="1">
      <c r="A202" s="10"/>
      <c r="B202" s="37" t="str">
        <f>B29</f>
        <v>Bareš Jakub</v>
      </c>
      <c r="C202" s="38">
        <v>43863</v>
      </c>
      <c r="D202" s="30" t="s">
        <v>21</v>
      </c>
      <c r="E202" s="39">
        <f>J106</f>
        <v>18</v>
      </c>
      <c r="F202" s="40">
        <v>113</v>
      </c>
      <c r="G202" s="40">
        <v>72</v>
      </c>
      <c r="H202" s="39">
        <f t="shared" si="34"/>
        <v>95</v>
      </c>
      <c r="I202" s="39">
        <f t="shared" si="35"/>
        <v>-23</v>
      </c>
      <c r="J202" s="41">
        <v>18</v>
      </c>
      <c r="K202" s="1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68"/>
    </row>
    <row r="203" spans="1:23" ht="13.5" customHeight="1">
      <c r="A203" s="10"/>
      <c r="B203" s="46" t="str">
        <f>B13</f>
        <v>Fila Albert</v>
      </c>
      <c r="C203" s="47">
        <v>43863</v>
      </c>
      <c r="D203" s="48" t="s">
        <v>21</v>
      </c>
      <c r="E203" s="49">
        <f>J172</f>
        <v>2.0999999999999996</v>
      </c>
      <c r="F203" s="42">
        <v>69</v>
      </c>
      <c r="G203" s="42">
        <v>72</v>
      </c>
      <c r="H203" s="49">
        <f t="shared" si="34"/>
        <v>67</v>
      </c>
      <c r="I203" s="49">
        <f t="shared" si="35"/>
        <v>5</v>
      </c>
      <c r="J203" s="50">
        <f aca="true" t="shared" si="38" ref="J203:J234">IF(I203&gt;0,E203-I203*0.2,IF(I203&lt;-3,E203+0.1,E203))</f>
        <v>1.0999999999999996</v>
      </c>
      <c r="K203" s="1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68"/>
    </row>
    <row r="204" spans="1:23" ht="13.5" customHeight="1">
      <c r="A204" s="10"/>
      <c r="B204" s="31" t="s">
        <v>38</v>
      </c>
      <c r="C204" s="32">
        <v>43870</v>
      </c>
      <c r="D204" s="33" t="s">
        <v>141</v>
      </c>
      <c r="E204" s="34">
        <f aca="true" t="shared" si="39" ref="E204:E209">J191</f>
        <v>3.4</v>
      </c>
      <c r="F204" s="35">
        <v>81</v>
      </c>
      <c r="G204" s="35">
        <v>72</v>
      </c>
      <c r="H204" s="34">
        <f t="shared" si="34"/>
        <v>78</v>
      </c>
      <c r="I204" s="34">
        <f t="shared" si="35"/>
        <v>-6</v>
      </c>
      <c r="J204" s="36">
        <f t="shared" si="38"/>
        <v>3.5</v>
      </c>
      <c r="K204" s="1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68"/>
    </row>
    <row r="205" spans="1:23" ht="13.5" customHeight="1">
      <c r="A205" s="10"/>
      <c r="B205" s="37" t="s">
        <v>39</v>
      </c>
      <c r="C205" s="38">
        <v>43870</v>
      </c>
      <c r="D205" s="30" t="s">
        <v>141</v>
      </c>
      <c r="E205" s="39">
        <f t="shared" si="39"/>
        <v>0.8</v>
      </c>
      <c r="F205" s="40">
        <v>74</v>
      </c>
      <c r="G205" s="40">
        <v>72</v>
      </c>
      <c r="H205" s="39">
        <f t="shared" si="34"/>
        <v>73</v>
      </c>
      <c r="I205" s="39">
        <f t="shared" si="35"/>
        <v>-1</v>
      </c>
      <c r="J205" s="41">
        <f t="shared" si="38"/>
        <v>0.8</v>
      </c>
      <c r="K205" s="1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68"/>
    </row>
    <row r="206" spans="1:23" ht="13.5" customHeight="1">
      <c r="A206" s="10"/>
      <c r="B206" s="37" t="s">
        <v>40</v>
      </c>
      <c r="C206" s="38">
        <v>43870</v>
      </c>
      <c r="D206" s="30" t="s">
        <v>141</v>
      </c>
      <c r="E206" s="39">
        <f t="shared" si="39"/>
        <v>0.5999999999999998</v>
      </c>
      <c r="F206" s="40">
        <v>74</v>
      </c>
      <c r="G206" s="40">
        <v>72</v>
      </c>
      <c r="H206" s="39">
        <f t="shared" si="34"/>
        <v>73</v>
      </c>
      <c r="I206" s="39">
        <f t="shared" si="35"/>
        <v>-1</v>
      </c>
      <c r="J206" s="41">
        <f t="shared" si="38"/>
        <v>0.5999999999999998</v>
      </c>
      <c r="K206" s="1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68"/>
    </row>
    <row r="207" spans="1:23" ht="13.5" customHeight="1">
      <c r="A207" s="10"/>
      <c r="B207" s="37" t="s">
        <v>41</v>
      </c>
      <c r="C207" s="38">
        <v>43870</v>
      </c>
      <c r="D207" s="30" t="s">
        <v>141</v>
      </c>
      <c r="E207" s="39">
        <f t="shared" si="39"/>
        <v>0.8</v>
      </c>
      <c r="F207" s="40">
        <v>74</v>
      </c>
      <c r="G207" s="40">
        <v>72</v>
      </c>
      <c r="H207" s="39">
        <f t="shared" si="34"/>
        <v>73</v>
      </c>
      <c r="I207" s="39">
        <f t="shared" si="35"/>
        <v>-1</v>
      </c>
      <c r="J207" s="41">
        <f t="shared" si="38"/>
        <v>0.8</v>
      </c>
      <c r="K207" s="1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68"/>
    </row>
    <row r="208" spans="1:23" ht="13.5" customHeight="1">
      <c r="A208" s="10"/>
      <c r="B208" s="37" t="s">
        <v>42</v>
      </c>
      <c r="C208" s="38">
        <v>43870</v>
      </c>
      <c r="D208" s="30" t="s">
        <v>141</v>
      </c>
      <c r="E208" s="39">
        <f t="shared" si="39"/>
        <v>4.699999999999999</v>
      </c>
      <c r="F208" s="40">
        <v>85</v>
      </c>
      <c r="G208" s="40">
        <v>72</v>
      </c>
      <c r="H208" s="39">
        <f t="shared" si="34"/>
        <v>80</v>
      </c>
      <c r="I208" s="39">
        <f t="shared" si="35"/>
        <v>-8</v>
      </c>
      <c r="J208" s="41">
        <f t="shared" si="38"/>
        <v>4.799999999999999</v>
      </c>
      <c r="K208" s="1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68"/>
    </row>
    <row r="209" spans="1:23" ht="13.5" customHeight="1">
      <c r="A209" s="10"/>
      <c r="B209" s="37" t="s">
        <v>43</v>
      </c>
      <c r="C209" s="38">
        <v>43870</v>
      </c>
      <c r="D209" s="30" t="s">
        <v>141</v>
      </c>
      <c r="E209" s="39">
        <f t="shared" si="39"/>
        <v>2.6999999999999997</v>
      </c>
      <c r="F209" s="40">
        <v>72</v>
      </c>
      <c r="G209" s="40">
        <v>72</v>
      </c>
      <c r="H209" s="39">
        <f t="shared" si="34"/>
        <v>69</v>
      </c>
      <c r="I209" s="39">
        <f t="shared" si="35"/>
        <v>3</v>
      </c>
      <c r="J209" s="41">
        <f t="shared" si="38"/>
        <v>2.0999999999999996</v>
      </c>
      <c r="K209" s="1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68"/>
    </row>
    <row r="210" spans="1:23" ht="13.5" customHeight="1">
      <c r="A210" s="10"/>
      <c r="B210" s="37" t="s">
        <v>50</v>
      </c>
      <c r="C210" s="38">
        <v>43870</v>
      </c>
      <c r="D210" s="30" t="s">
        <v>141</v>
      </c>
      <c r="E210" s="39">
        <f>J199</f>
        <v>9.099999999999998</v>
      </c>
      <c r="F210" s="40">
        <v>81</v>
      </c>
      <c r="G210" s="40">
        <v>72</v>
      </c>
      <c r="H210" s="39">
        <f t="shared" si="34"/>
        <v>72</v>
      </c>
      <c r="I210" s="39">
        <f t="shared" si="35"/>
        <v>0</v>
      </c>
      <c r="J210" s="41">
        <f t="shared" si="38"/>
        <v>9.099999999999998</v>
      </c>
      <c r="K210" s="1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68"/>
    </row>
    <row r="211" spans="1:23" ht="13.5" customHeight="1">
      <c r="A211" s="10"/>
      <c r="B211" s="37" t="s">
        <v>69</v>
      </c>
      <c r="C211" s="38">
        <v>43870</v>
      </c>
      <c r="D211" s="30" t="s">
        <v>141</v>
      </c>
      <c r="E211" s="39">
        <f>J200</f>
        <v>12.799999999999997</v>
      </c>
      <c r="F211" s="40">
        <v>103</v>
      </c>
      <c r="G211" s="40">
        <v>72</v>
      </c>
      <c r="H211" s="39">
        <f t="shared" si="34"/>
        <v>90</v>
      </c>
      <c r="I211" s="39">
        <f t="shared" si="35"/>
        <v>-18</v>
      </c>
      <c r="J211" s="41">
        <f t="shared" si="38"/>
        <v>12.899999999999997</v>
      </c>
      <c r="K211" s="1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68"/>
    </row>
    <row r="212" spans="1:23" ht="13.5" customHeight="1">
      <c r="A212" s="10"/>
      <c r="B212" s="37" t="s">
        <v>64</v>
      </c>
      <c r="C212" s="38">
        <v>43870</v>
      </c>
      <c r="D212" s="30" t="s">
        <v>141</v>
      </c>
      <c r="E212" s="39">
        <f>J202</f>
        <v>18</v>
      </c>
      <c r="F212" s="40">
        <v>94</v>
      </c>
      <c r="G212" s="40">
        <v>72</v>
      </c>
      <c r="H212" s="39">
        <f t="shared" si="34"/>
        <v>76</v>
      </c>
      <c r="I212" s="39">
        <f t="shared" si="35"/>
        <v>-4</v>
      </c>
      <c r="J212" s="41">
        <f t="shared" si="38"/>
        <v>18.1</v>
      </c>
      <c r="K212" s="1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8"/>
    </row>
    <row r="213" spans="1:23" ht="13.5" customHeight="1">
      <c r="A213" s="10"/>
      <c r="B213" s="37" t="s">
        <v>47</v>
      </c>
      <c r="C213" s="38">
        <v>43870</v>
      </c>
      <c r="D213" s="30" t="s">
        <v>141</v>
      </c>
      <c r="E213" s="39">
        <f>J203</f>
        <v>1.0999999999999996</v>
      </c>
      <c r="F213" s="40">
        <v>70</v>
      </c>
      <c r="G213" s="40">
        <v>72</v>
      </c>
      <c r="H213" s="39">
        <f t="shared" si="34"/>
        <v>69</v>
      </c>
      <c r="I213" s="39">
        <f t="shared" si="35"/>
        <v>3</v>
      </c>
      <c r="J213" s="41">
        <f t="shared" si="38"/>
        <v>0.49999999999999956</v>
      </c>
      <c r="K213" s="1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68"/>
    </row>
    <row r="214" spans="1:23" ht="13.5" customHeight="1">
      <c r="A214" s="10"/>
      <c r="B214" s="37" t="s">
        <v>51</v>
      </c>
      <c r="C214" s="38">
        <v>43870</v>
      </c>
      <c r="D214" s="30" t="s">
        <v>141</v>
      </c>
      <c r="E214" s="39">
        <f>J166</f>
        <v>11.299999999999997</v>
      </c>
      <c r="F214" s="40">
        <v>89</v>
      </c>
      <c r="G214" s="40">
        <v>72</v>
      </c>
      <c r="H214" s="39">
        <f t="shared" si="34"/>
        <v>78</v>
      </c>
      <c r="I214" s="39">
        <f t="shared" si="35"/>
        <v>-6</v>
      </c>
      <c r="J214" s="41">
        <f t="shared" si="38"/>
        <v>11.399999999999997</v>
      </c>
      <c r="K214" s="1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68"/>
    </row>
    <row r="215" spans="1:23" ht="13.5" customHeight="1">
      <c r="A215" s="10"/>
      <c r="B215" s="46" t="s">
        <v>45</v>
      </c>
      <c r="C215" s="47">
        <v>43870</v>
      </c>
      <c r="D215" s="48" t="s">
        <v>141</v>
      </c>
      <c r="E215" s="49">
        <f>J186</f>
        <v>8.499999999999998</v>
      </c>
      <c r="F215" s="42">
        <v>89</v>
      </c>
      <c r="G215" s="42">
        <v>72</v>
      </c>
      <c r="H215" s="49">
        <f t="shared" si="34"/>
        <v>80</v>
      </c>
      <c r="I215" s="49">
        <f t="shared" si="35"/>
        <v>-8</v>
      </c>
      <c r="J215" s="50">
        <f t="shared" si="38"/>
        <v>8.599999999999998</v>
      </c>
      <c r="K215" s="1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68"/>
    </row>
    <row r="216" spans="1:23" ht="13.5" customHeight="1">
      <c r="A216" s="10"/>
      <c r="B216" s="31" t="s">
        <v>38</v>
      </c>
      <c r="C216" s="32">
        <v>43877</v>
      </c>
      <c r="D216" s="33" t="s">
        <v>20</v>
      </c>
      <c r="E216" s="34">
        <f>J204</f>
        <v>3.5</v>
      </c>
      <c r="F216" s="35">
        <v>81</v>
      </c>
      <c r="G216" s="35">
        <v>72</v>
      </c>
      <c r="H216" s="34">
        <f t="shared" si="34"/>
        <v>77</v>
      </c>
      <c r="I216" s="34">
        <f t="shared" si="35"/>
        <v>-5</v>
      </c>
      <c r="J216" s="36">
        <f t="shared" si="38"/>
        <v>3.6</v>
      </c>
      <c r="K216" s="1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68"/>
    </row>
    <row r="217" spans="1:23" ht="13.5" customHeight="1">
      <c r="A217" s="10"/>
      <c r="B217" s="37" t="s">
        <v>39</v>
      </c>
      <c r="C217" s="38">
        <v>43877</v>
      </c>
      <c r="D217" s="30" t="s">
        <v>20</v>
      </c>
      <c r="E217" s="39">
        <f>J205</f>
        <v>0.8</v>
      </c>
      <c r="F217" s="40">
        <v>71</v>
      </c>
      <c r="G217" s="40">
        <v>72</v>
      </c>
      <c r="H217" s="39">
        <f t="shared" si="34"/>
        <v>70</v>
      </c>
      <c r="I217" s="39">
        <f t="shared" si="35"/>
        <v>2</v>
      </c>
      <c r="J217" s="41">
        <f t="shared" si="38"/>
        <v>0.4</v>
      </c>
      <c r="K217" s="1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68"/>
    </row>
    <row r="218" spans="1:23" ht="13.5" customHeight="1">
      <c r="A218" s="10"/>
      <c r="B218" s="37" t="s">
        <v>41</v>
      </c>
      <c r="C218" s="38">
        <v>43877</v>
      </c>
      <c r="D218" s="30" t="s">
        <v>20</v>
      </c>
      <c r="E218" s="39">
        <f aca="true" t="shared" si="40" ref="E218:E223">J207</f>
        <v>0.8</v>
      </c>
      <c r="F218" s="40">
        <v>70</v>
      </c>
      <c r="G218" s="40">
        <v>72</v>
      </c>
      <c r="H218" s="39">
        <f t="shared" si="34"/>
        <v>69</v>
      </c>
      <c r="I218" s="39">
        <f t="shared" si="35"/>
        <v>3</v>
      </c>
      <c r="J218" s="41">
        <f t="shared" si="38"/>
        <v>0.19999999999999996</v>
      </c>
      <c r="K218" s="1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68"/>
    </row>
    <row r="219" spans="1:23" ht="13.5" customHeight="1">
      <c r="A219" s="10"/>
      <c r="B219" s="37" t="s">
        <v>42</v>
      </c>
      <c r="C219" s="38">
        <v>43877</v>
      </c>
      <c r="D219" s="30" t="s">
        <v>20</v>
      </c>
      <c r="E219" s="39">
        <f t="shared" si="40"/>
        <v>4.799999999999999</v>
      </c>
      <c r="F219" s="40">
        <v>82</v>
      </c>
      <c r="G219" s="40">
        <v>72</v>
      </c>
      <c r="H219" s="39">
        <f t="shared" si="34"/>
        <v>77</v>
      </c>
      <c r="I219" s="39">
        <f t="shared" si="35"/>
        <v>-5</v>
      </c>
      <c r="J219" s="41">
        <f t="shared" si="38"/>
        <v>4.899999999999999</v>
      </c>
      <c r="K219" s="1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68"/>
    </row>
    <row r="220" spans="1:23" ht="13.5" customHeight="1">
      <c r="A220" s="10"/>
      <c r="B220" s="37" t="s">
        <v>43</v>
      </c>
      <c r="C220" s="38">
        <v>43877</v>
      </c>
      <c r="D220" s="30" t="s">
        <v>20</v>
      </c>
      <c r="E220" s="39">
        <f t="shared" si="40"/>
        <v>2.0999999999999996</v>
      </c>
      <c r="F220" s="40">
        <v>83</v>
      </c>
      <c r="G220" s="40">
        <v>72</v>
      </c>
      <c r="H220" s="39">
        <f t="shared" si="34"/>
        <v>81</v>
      </c>
      <c r="I220" s="39">
        <f t="shared" si="35"/>
        <v>-9</v>
      </c>
      <c r="J220" s="41">
        <f t="shared" si="38"/>
        <v>2.1999999999999997</v>
      </c>
      <c r="K220" s="1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68"/>
    </row>
    <row r="221" spans="1:23" ht="13.5" customHeight="1">
      <c r="A221" s="10"/>
      <c r="B221" s="37" t="s">
        <v>50</v>
      </c>
      <c r="C221" s="38">
        <v>43877</v>
      </c>
      <c r="D221" s="30" t="s">
        <v>20</v>
      </c>
      <c r="E221" s="39">
        <f t="shared" si="40"/>
        <v>9.099999999999998</v>
      </c>
      <c r="F221" s="40">
        <v>84</v>
      </c>
      <c r="G221" s="40">
        <v>72</v>
      </c>
      <c r="H221" s="39">
        <f t="shared" si="34"/>
        <v>75</v>
      </c>
      <c r="I221" s="39">
        <f t="shared" si="35"/>
        <v>-3</v>
      </c>
      <c r="J221" s="41">
        <f t="shared" si="38"/>
        <v>9.099999999999998</v>
      </c>
      <c r="K221" s="1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68"/>
    </row>
    <row r="222" spans="1:23" ht="13.5" customHeight="1">
      <c r="A222" s="10"/>
      <c r="B222" s="37" t="s">
        <v>69</v>
      </c>
      <c r="C222" s="38">
        <v>43877</v>
      </c>
      <c r="D222" s="30" t="s">
        <v>20</v>
      </c>
      <c r="E222" s="39">
        <f t="shared" si="40"/>
        <v>12.899999999999997</v>
      </c>
      <c r="F222" s="40">
        <v>103</v>
      </c>
      <c r="G222" s="40">
        <v>72</v>
      </c>
      <c r="H222" s="39">
        <f t="shared" si="34"/>
        <v>90</v>
      </c>
      <c r="I222" s="39">
        <f t="shared" si="35"/>
        <v>-18</v>
      </c>
      <c r="J222" s="41">
        <f t="shared" si="38"/>
        <v>12.999999999999996</v>
      </c>
      <c r="K222" s="1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68"/>
    </row>
    <row r="223" spans="1:23" ht="13.5" customHeight="1">
      <c r="A223" s="10"/>
      <c r="B223" s="37" t="s">
        <v>64</v>
      </c>
      <c r="C223" s="38">
        <v>43877</v>
      </c>
      <c r="D223" s="30" t="s">
        <v>20</v>
      </c>
      <c r="E223" s="39">
        <f t="shared" si="40"/>
        <v>18.1</v>
      </c>
      <c r="F223" s="40">
        <v>105</v>
      </c>
      <c r="G223" s="40">
        <v>72</v>
      </c>
      <c r="H223" s="39">
        <f t="shared" si="34"/>
        <v>87</v>
      </c>
      <c r="I223" s="39">
        <f t="shared" si="35"/>
        <v>-15</v>
      </c>
      <c r="J223" s="41">
        <f t="shared" si="38"/>
        <v>18.200000000000003</v>
      </c>
      <c r="K223" s="1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8"/>
    </row>
    <row r="224" spans="1:23" ht="13.5" customHeight="1">
      <c r="A224" s="10"/>
      <c r="B224" s="37" t="s">
        <v>51</v>
      </c>
      <c r="C224" s="38">
        <v>43877</v>
      </c>
      <c r="D224" s="30" t="s">
        <v>20</v>
      </c>
      <c r="E224" s="39">
        <f>J214</f>
        <v>11.399999999999997</v>
      </c>
      <c r="F224" s="40">
        <v>92</v>
      </c>
      <c r="G224" s="40">
        <v>72</v>
      </c>
      <c r="H224" s="39">
        <f t="shared" si="34"/>
        <v>81</v>
      </c>
      <c r="I224" s="39">
        <f t="shared" si="35"/>
        <v>-9</v>
      </c>
      <c r="J224" s="41">
        <f t="shared" si="38"/>
        <v>11.499999999999996</v>
      </c>
      <c r="K224" s="1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68"/>
    </row>
    <row r="225" spans="1:23" ht="13.5" customHeight="1">
      <c r="A225" s="10"/>
      <c r="B225" s="37" t="s">
        <v>59</v>
      </c>
      <c r="C225" s="38">
        <v>43877</v>
      </c>
      <c r="D225" s="30" t="s">
        <v>20</v>
      </c>
      <c r="E225" s="39">
        <f>J201</f>
        <v>2.7</v>
      </c>
      <c r="F225" s="40">
        <v>73</v>
      </c>
      <c r="G225" s="40">
        <v>72</v>
      </c>
      <c r="H225" s="39">
        <f t="shared" si="34"/>
        <v>70</v>
      </c>
      <c r="I225" s="39">
        <f t="shared" si="35"/>
        <v>2</v>
      </c>
      <c r="J225" s="41">
        <f t="shared" si="38"/>
        <v>2.3000000000000003</v>
      </c>
      <c r="K225" s="1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68"/>
    </row>
    <row r="226" spans="1:23" ht="13.5" customHeight="1">
      <c r="A226" s="10"/>
      <c r="B226" s="37" t="s">
        <v>54</v>
      </c>
      <c r="C226" s="38">
        <v>43877</v>
      </c>
      <c r="D226" s="30" t="s">
        <v>20</v>
      </c>
      <c r="E226" s="39">
        <f>J197</f>
        <v>6.1999999999999975</v>
      </c>
      <c r="F226" s="40">
        <v>98</v>
      </c>
      <c r="G226" s="40">
        <v>72</v>
      </c>
      <c r="H226" s="39">
        <f t="shared" si="34"/>
        <v>92</v>
      </c>
      <c r="I226" s="39">
        <f t="shared" si="35"/>
        <v>-20</v>
      </c>
      <c r="J226" s="41">
        <f t="shared" si="38"/>
        <v>6.299999999999997</v>
      </c>
      <c r="K226" s="1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68"/>
    </row>
    <row r="227" spans="1:23" ht="13.5" customHeight="1">
      <c r="A227" s="10"/>
      <c r="B227" s="37" t="s">
        <v>52</v>
      </c>
      <c r="C227" s="38">
        <v>43877</v>
      </c>
      <c r="D227" s="30" t="s">
        <v>20</v>
      </c>
      <c r="E227" s="39">
        <f>J190</f>
        <v>6.299999999999998</v>
      </c>
      <c r="F227" s="40">
        <v>82</v>
      </c>
      <c r="G227" s="40">
        <v>72</v>
      </c>
      <c r="H227" s="39">
        <f t="shared" si="34"/>
        <v>76</v>
      </c>
      <c r="I227" s="39">
        <f t="shared" si="35"/>
        <v>-4</v>
      </c>
      <c r="J227" s="41">
        <f t="shared" si="38"/>
        <v>6.399999999999998</v>
      </c>
      <c r="K227" s="1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68"/>
    </row>
    <row r="228" spans="1:23" ht="13.5" customHeight="1">
      <c r="A228" s="10"/>
      <c r="B228" s="46" t="s">
        <v>49</v>
      </c>
      <c r="C228" s="47">
        <v>43877</v>
      </c>
      <c r="D228" s="48" t="s">
        <v>20</v>
      </c>
      <c r="E228" s="49">
        <f>J198</f>
        <v>6.799999999999997</v>
      </c>
      <c r="F228" s="42">
        <v>77</v>
      </c>
      <c r="G228" s="42">
        <v>72</v>
      </c>
      <c r="H228" s="49">
        <f t="shared" si="34"/>
        <v>70</v>
      </c>
      <c r="I228" s="49">
        <f t="shared" si="35"/>
        <v>2</v>
      </c>
      <c r="J228" s="50">
        <f t="shared" si="38"/>
        <v>6.399999999999997</v>
      </c>
      <c r="K228" s="1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68"/>
    </row>
    <row r="229" spans="1:23" ht="13.5" customHeight="1">
      <c r="A229" s="10"/>
      <c r="B229" s="31" t="s">
        <v>38</v>
      </c>
      <c r="C229" s="32">
        <v>43884</v>
      </c>
      <c r="D229" s="33" t="s">
        <v>27</v>
      </c>
      <c r="E229" s="34">
        <f>J216</f>
        <v>3.6</v>
      </c>
      <c r="F229" s="35">
        <v>78</v>
      </c>
      <c r="G229" s="35">
        <v>72</v>
      </c>
      <c r="H229" s="34">
        <f t="shared" si="34"/>
        <v>74</v>
      </c>
      <c r="I229" s="34">
        <f t="shared" si="35"/>
        <v>-2</v>
      </c>
      <c r="J229" s="36">
        <f t="shared" si="38"/>
        <v>3.6</v>
      </c>
      <c r="K229" s="1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68"/>
    </row>
    <row r="230" spans="1:23" ht="13.5" customHeight="1">
      <c r="A230" s="10"/>
      <c r="B230" s="37" t="s">
        <v>39</v>
      </c>
      <c r="C230" s="38">
        <v>43884</v>
      </c>
      <c r="D230" s="30" t="s">
        <v>27</v>
      </c>
      <c r="E230" s="39">
        <f>J217</f>
        <v>0.4</v>
      </c>
      <c r="F230" s="40">
        <v>82</v>
      </c>
      <c r="G230" s="40">
        <v>72</v>
      </c>
      <c r="H230" s="39">
        <f t="shared" si="34"/>
        <v>82</v>
      </c>
      <c r="I230" s="39">
        <f t="shared" si="35"/>
        <v>-10</v>
      </c>
      <c r="J230" s="41">
        <f t="shared" si="38"/>
        <v>0.5</v>
      </c>
      <c r="K230" s="1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68"/>
    </row>
    <row r="231" spans="1:23" ht="13.5" customHeight="1">
      <c r="A231" s="10"/>
      <c r="B231" s="37" t="s">
        <v>41</v>
      </c>
      <c r="C231" s="38">
        <v>43884</v>
      </c>
      <c r="D231" s="30" t="s">
        <v>27</v>
      </c>
      <c r="E231" s="39">
        <f>J218</f>
        <v>0.19999999999999996</v>
      </c>
      <c r="F231" s="40">
        <v>76</v>
      </c>
      <c r="G231" s="40">
        <v>72</v>
      </c>
      <c r="H231" s="39">
        <f t="shared" si="34"/>
        <v>76</v>
      </c>
      <c r="I231" s="39">
        <f t="shared" si="35"/>
        <v>-4</v>
      </c>
      <c r="J231" s="41">
        <f t="shared" si="38"/>
        <v>0.29999999999999993</v>
      </c>
      <c r="K231" s="1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68"/>
    </row>
    <row r="232" spans="1:23" ht="13.5" customHeight="1">
      <c r="A232" s="10"/>
      <c r="B232" s="37" t="s">
        <v>42</v>
      </c>
      <c r="C232" s="38">
        <v>43884</v>
      </c>
      <c r="D232" s="30" t="s">
        <v>27</v>
      </c>
      <c r="E232" s="39">
        <f>J219</f>
        <v>4.899999999999999</v>
      </c>
      <c r="F232" s="40">
        <v>83</v>
      </c>
      <c r="G232" s="40">
        <v>72</v>
      </c>
      <c r="H232" s="39">
        <f t="shared" si="34"/>
        <v>78</v>
      </c>
      <c r="I232" s="39">
        <f t="shared" si="35"/>
        <v>-6</v>
      </c>
      <c r="J232" s="41">
        <f t="shared" si="38"/>
        <v>4.999999999999998</v>
      </c>
      <c r="K232" s="1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68"/>
    </row>
    <row r="233" spans="1:23" ht="13.5" customHeight="1">
      <c r="A233" s="10"/>
      <c r="B233" s="37" t="s">
        <v>50</v>
      </c>
      <c r="C233" s="38">
        <v>43884</v>
      </c>
      <c r="D233" s="30" t="s">
        <v>27</v>
      </c>
      <c r="E233" s="39">
        <f>J221</f>
        <v>9.099999999999998</v>
      </c>
      <c r="F233" s="40">
        <v>76</v>
      </c>
      <c r="G233" s="40">
        <v>72</v>
      </c>
      <c r="H233" s="39">
        <f t="shared" si="34"/>
        <v>67</v>
      </c>
      <c r="I233" s="39">
        <f t="shared" si="35"/>
        <v>5</v>
      </c>
      <c r="J233" s="41">
        <f t="shared" si="38"/>
        <v>8.099999999999998</v>
      </c>
      <c r="K233" s="1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68"/>
    </row>
    <row r="234" spans="1:23" ht="13.5" customHeight="1">
      <c r="A234" s="10"/>
      <c r="B234" s="37" t="s">
        <v>69</v>
      </c>
      <c r="C234" s="38">
        <v>43884</v>
      </c>
      <c r="D234" s="30" t="s">
        <v>27</v>
      </c>
      <c r="E234" s="39">
        <f>J222</f>
        <v>12.999999999999996</v>
      </c>
      <c r="F234" s="40">
        <v>98</v>
      </c>
      <c r="G234" s="40">
        <v>72</v>
      </c>
      <c r="H234" s="39">
        <f t="shared" si="34"/>
        <v>85</v>
      </c>
      <c r="I234" s="39">
        <f t="shared" si="35"/>
        <v>-13</v>
      </c>
      <c r="J234" s="41">
        <f t="shared" si="38"/>
        <v>13.099999999999996</v>
      </c>
      <c r="K234" s="1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68"/>
    </row>
    <row r="235" spans="1:23" ht="13.5" customHeight="1">
      <c r="A235" s="10"/>
      <c r="B235" s="37" t="s">
        <v>51</v>
      </c>
      <c r="C235" s="38">
        <v>43884</v>
      </c>
      <c r="D235" s="30" t="s">
        <v>27</v>
      </c>
      <c r="E235" s="39">
        <f>J224</f>
        <v>11.499999999999996</v>
      </c>
      <c r="F235" s="40">
        <v>92</v>
      </c>
      <c r="G235" s="40">
        <v>72</v>
      </c>
      <c r="H235" s="39">
        <f t="shared" si="34"/>
        <v>80</v>
      </c>
      <c r="I235" s="39">
        <f t="shared" si="35"/>
        <v>-8</v>
      </c>
      <c r="J235" s="41">
        <f aca="true" t="shared" si="41" ref="J235:J266">IF(I235&gt;0,E235-I235*0.2,IF(I235&lt;-3,E235+0.1,E235))</f>
        <v>11.599999999999996</v>
      </c>
      <c r="K235" s="1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68"/>
    </row>
    <row r="236" spans="1:23" ht="13.5" customHeight="1">
      <c r="A236" s="10"/>
      <c r="B236" s="37" t="s">
        <v>52</v>
      </c>
      <c r="C236" s="38">
        <v>43884</v>
      </c>
      <c r="D236" s="30" t="s">
        <v>27</v>
      </c>
      <c r="E236" s="39">
        <f>J227</f>
        <v>6.399999999999998</v>
      </c>
      <c r="F236" s="40">
        <v>76</v>
      </c>
      <c r="G236" s="40">
        <v>72</v>
      </c>
      <c r="H236" s="39">
        <f t="shared" si="34"/>
        <v>70</v>
      </c>
      <c r="I236" s="39">
        <f t="shared" si="35"/>
        <v>2</v>
      </c>
      <c r="J236" s="41">
        <f t="shared" si="41"/>
        <v>5.999999999999997</v>
      </c>
      <c r="K236" s="1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68"/>
    </row>
    <row r="237" spans="1:23" ht="13.5" customHeight="1">
      <c r="A237" s="10"/>
      <c r="B237" s="37" t="s">
        <v>49</v>
      </c>
      <c r="C237" s="38">
        <v>43884</v>
      </c>
      <c r="D237" s="30" t="s">
        <v>27</v>
      </c>
      <c r="E237" s="39">
        <f>J228</f>
        <v>6.399999999999997</v>
      </c>
      <c r="F237" s="40">
        <v>77</v>
      </c>
      <c r="G237" s="40">
        <v>72</v>
      </c>
      <c r="H237" s="39">
        <f t="shared" si="34"/>
        <v>71</v>
      </c>
      <c r="I237" s="39">
        <f t="shared" si="35"/>
        <v>1</v>
      </c>
      <c r="J237" s="41">
        <f t="shared" si="41"/>
        <v>6.199999999999997</v>
      </c>
      <c r="K237" s="1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68"/>
    </row>
    <row r="238" spans="1:23" ht="13.5" customHeight="1">
      <c r="A238" s="10"/>
      <c r="B238" s="37" t="s">
        <v>77</v>
      </c>
      <c r="C238" s="38">
        <v>43884</v>
      </c>
      <c r="D238" s="30" t="s">
        <v>27</v>
      </c>
      <c r="E238" s="39">
        <f>ROUND(C40/2,1)</f>
        <v>7.8</v>
      </c>
      <c r="F238" s="40">
        <v>92</v>
      </c>
      <c r="G238" s="40">
        <v>72</v>
      </c>
      <c r="H238" s="39">
        <f aca="true" t="shared" si="42" ref="H238:H280">F238-ROUND(E238,0)</f>
        <v>84</v>
      </c>
      <c r="I238" s="39">
        <f aca="true" t="shared" si="43" ref="I238:I280">G238-H238</f>
        <v>-12</v>
      </c>
      <c r="J238" s="41">
        <f t="shared" si="41"/>
        <v>7.8999999999999995</v>
      </c>
      <c r="K238" s="1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68"/>
    </row>
    <row r="239" spans="1:23" ht="13.5" customHeight="1">
      <c r="A239" s="10"/>
      <c r="B239" s="46" t="s">
        <v>83</v>
      </c>
      <c r="C239" s="47">
        <v>43884</v>
      </c>
      <c r="D239" s="48" t="s">
        <v>27</v>
      </c>
      <c r="E239" s="49">
        <f>ROUND(C42/2,1)</f>
        <v>2.1</v>
      </c>
      <c r="F239" s="42">
        <v>72</v>
      </c>
      <c r="G239" s="42">
        <v>72</v>
      </c>
      <c r="H239" s="49">
        <f t="shared" si="42"/>
        <v>70</v>
      </c>
      <c r="I239" s="49">
        <f t="shared" si="43"/>
        <v>2</v>
      </c>
      <c r="J239" s="50">
        <f t="shared" si="41"/>
        <v>1.7000000000000002</v>
      </c>
      <c r="K239" s="1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68"/>
    </row>
    <row r="240" spans="1:23" ht="13.5" customHeight="1">
      <c r="A240" s="10"/>
      <c r="B240" s="31" t="s">
        <v>38</v>
      </c>
      <c r="C240" s="32">
        <v>43891</v>
      </c>
      <c r="D240" s="33" t="s">
        <v>28</v>
      </c>
      <c r="E240" s="34">
        <f>J229</f>
        <v>3.6</v>
      </c>
      <c r="F240" s="35">
        <v>80</v>
      </c>
      <c r="G240" s="35">
        <v>73</v>
      </c>
      <c r="H240" s="34">
        <f t="shared" si="42"/>
        <v>76</v>
      </c>
      <c r="I240" s="34">
        <f t="shared" si="43"/>
        <v>-3</v>
      </c>
      <c r="J240" s="36">
        <f t="shared" si="41"/>
        <v>3.6</v>
      </c>
      <c r="K240" s="1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68"/>
    </row>
    <row r="241" spans="1:23" ht="13.5" customHeight="1">
      <c r="A241" s="10"/>
      <c r="B241" s="37" t="s">
        <v>39</v>
      </c>
      <c r="C241" s="38">
        <v>43891</v>
      </c>
      <c r="D241" s="30" t="s">
        <v>28</v>
      </c>
      <c r="E241" s="39">
        <f>J230</f>
        <v>0.5</v>
      </c>
      <c r="F241" s="40">
        <v>71</v>
      </c>
      <c r="G241" s="40">
        <v>73</v>
      </c>
      <c r="H241" s="39">
        <f t="shared" si="42"/>
        <v>70</v>
      </c>
      <c r="I241" s="39">
        <f t="shared" si="43"/>
        <v>3</v>
      </c>
      <c r="J241" s="41">
        <f t="shared" si="41"/>
        <v>-0.10000000000000009</v>
      </c>
      <c r="K241" s="1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68"/>
    </row>
    <row r="242" spans="1:23" ht="13.5" customHeight="1">
      <c r="A242" s="10"/>
      <c r="B242" s="37" t="s">
        <v>40</v>
      </c>
      <c r="C242" s="38">
        <v>43891</v>
      </c>
      <c r="D242" s="30" t="s">
        <v>28</v>
      </c>
      <c r="E242" s="39">
        <f>J206</f>
        <v>0.5999999999999998</v>
      </c>
      <c r="F242" s="40">
        <v>73</v>
      </c>
      <c r="G242" s="40">
        <v>73</v>
      </c>
      <c r="H242" s="39">
        <f t="shared" si="42"/>
        <v>72</v>
      </c>
      <c r="I242" s="39">
        <f t="shared" si="43"/>
        <v>1</v>
      </c>
      <c r="J242" s="41">
        <f t="shared" si="41"/>
        <v>0.39999999999999974</v>
      </c>
      <c r="K242" s="1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68"/>
    </row>
    <row r="243" spans="1:23" ht="13.5" customHeight="1">
      <c r="A243" s="10"/>
      <c r="B243" s="37" t="s">
        <v>41</v>
      </c>
      <c r="C243" s="38">
        <v>43891</v>
      </c>
      <c r="D243" s="30" t="s">
        <v>28</v>
      </c>
      <c r="E243" s="39">
        <f>J231</f>
        <v>0.29999999999999993</v>
      </c>
      <c r="F243" s="40">
        <v>73</v>
      </c>
      <c r="G243" s="40">
        <v>73</v>
      </c>
      <c r="H243" s="39">
        <f t="shared" si="42"/>
        <v>73</v>
      </c>
      <c r="I243" s="39">
        <f t="shared" si="43"/>
        <v>0</v>
      </c>
      <c r="J243" s="41">
        <f t="shared" si="41"/>
        <v>0.29999999999999993</v>
      </c>
      <c r="K243" s="15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68"/>
    </row>
    <row r="244" spans="1:23" ht="13.5" customHeight="1">
      <c r="A244" s="10"/>
      <c r="B244" s="37" t="s">
        <v>42</v>
      </c>
      <c r="C244" s="38">
        <v>43891</v>
      </c>
      <c r="D244" s="30" t="s">
        <v>28</v>
      </c>
      <c r="E244" s="39">
        <f>J232</f>
        <v>4.999999999999998</v>
      </c>
      <c r="F244" s="40">
        <v>79</v>
      </c>
      <c r="G244" s="40">
        <v>73</v>
      </c>
      <c r="H244" s="39">
        <f t="shared" si="42"/>
        <v>74</v>
      </c>
      <c r="I244" s="39">
        <f t="shared" si="43"/>
        <v>-1</v>
      </c>
      <c r="J244" s="41">
        <f t="shared" si="41"/>
        <v>4.999999999999998</v>
      </c>
      <c r="K244" s="15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68"/>
    </row>
    <row r="245" spans="1:23" ht="13.5" customHeight="1">
      <c r="A245" s="10"/>
      <c r="B245" s="37" t="s">
        <v>43</v>
      </c>
      <c r="C245" s="38">
        <v>43891</v>
      </c>
      <c r="D245" s="30" t="s">
        <v>28</v>
      </c>
      <c r="E245" s="39">
        <f>J220</f>
        <v>2.1999999999999997</v>
      </c>
      <c r="F245" s="40">
        <v>76</v>
      </c>
      <c r="G245" s="40">
        <v>73</v>
      </c>
      <c r="H245" s="39">
        <f t="shared" si="42"/>
        <v>74</v>
      </c>
      <c r="I245" s="39">
        <f t="shared" si="43"/>
        <v>-1</v>
      </c>
      <c r="J245" s="41">
        <f t="shared" si="41"/>
        <v>2.1999999999999997</v>
      </c>
      <c r="K245" s="15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68"/>
    </row>
    <row r="246" spans="1:23" ht="13.5" customHeight="1">
      <c r="A246" s="10"/>
      <c r="B246" s="37" t="s">
        <v>50</v>
      </c>
      <c r="C246" s="38">
        <v>43891</v>
      </c>
      <c r="D246" s="30" t="s">
        <v>28</v>
      </c>
      <c r="E246" s="39">
        <f aca="true" t="shared" si="44" ref="E246:E251">J233</f>
        <v>8.099999999999998</v>
      </c>
      <c r="F246" s="40">
        <v>91</v>
      </c>
      <c r="G246" s="40">
        <v>73</v>
      </c>
      <c r="H246" s="39">
        <f t="shared" si="42"/>
        <v>83</v>
      </c>
      <c r="I246" s="39">
        <f t="shared" si="43"/>
        <v>-10</v>
      </c>
      <c r="J246" s="41">
        <f t="shared" si="41"/>
        <v>8.199999999999998</v>
      </c>
      <c r="K246" s="15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68"/>
    </row>
    <row r="247" spans="1:23" ht="13.5" customHeight="1">
      <c r="A247" s="10"/>
      <c r="B247" s="37" t="s">
        <v>69</v>
      </c>
      <c r="C247" s="38">
        <v>43891</v>
      </c>
      <c r="D247" s="30" t="s">
        <v>28</v>
      </c>
      <c r="E247" s="39">
        <f t="shared" si="44"/>
        <v>13.099999999999996</v>
      </c>
      <c r="F247" s="40">
        <v>106</v>
      </c>
      <c r="G247" s="40">
        <v>73</v>
      </c>
      <c r="H247" s="39">
        <f t="shared" si="42"/>
        <v>93</v>
      </c>
      <c r="I247" s="39">
        <f t="shared" si="43"/>
        <v>-20</v>
      </c>
      <c r="J247" s="41">
        <f t="shared" si="41"/>
        <v>13.199999999999996</v>
      </c>
      <c r="K247" s="15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68"/>
    </row>
    <row r="248" spans="1:23" ht="13.5" customHeight="1">
      <c r="A248" s="10"/>
      <c r="B248" s="37" t="s">
        <v>51</v>
      </c>
      <c r="C248" s="38">
        <v>43891</v>
      </c>
      <c r="D248" s="30" t="s">
        <v>28</v>
      </c>
      <c r="E248" s="39">
        <f t="shared" si="44"/>
        <v>11.599999999999996</v>
      </c>
      <c r="F248" s="40">
        <v>82</v>
      </c>
      <c r="G248" s="40">
        <v>73</v>
      </c>
      <c r="H248" s="39">
        <f t="shared" si="42"/>
        <v>70</v>
      </c>
      <c r="I248" s="39">
        <f t="shared" si="43"/>
        <v>3</v>
      </c>
      <c r="J248" s="41">
        <f t="shared" si="41"/>
        <v>10.999999999999996</v>
      </c>
      <c r="K248" s="15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68"/>
    </row>
    <row r="249" spans="1:23" ht="13.5" customHeight="1">
      <c r="A249" s="10"/>
      <c r="B249" s="37" t="s">
        <v>52</v>
      </c>
      <c r="C249" s="38">
        <v>43891</v>
      </c>
      <c r="D249" s="30" t="s">
        <v>28</v>
      </c>
      <c r="E249" s="39">
        <f t="shared" si="44"/>
        <v>5.999999999999997</v>
      </c>
      <c r="F249" s="40">
        <v>81</v>
      </c>
      <c r="G249" s="40">
        <v>73</v>
      </c>
      <c r="H249" s="39">
        <f t="shared" si="42"/>
        <v>75</v>
      </c>
      <c r="I249" s="39">
        <f t="shared" si="43"/>
        <v>-2</v>
      </c>
      <c r="J249" s="41">
        <f t="shared" si="41"/>
        <v>5.999999999999997</v>
      </c>
      <c r="K249" s="15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68"/>
    </row>
    <row r="250" spans="1:23" ht="13.5" customHeight="1">
      <c r="A250" s="10"/>
      <c r="B250" s="37" t="s">
        <v>49</v>
      </c>
      <c r="C250" s="38">
        <v>43891</v>
      </c>
      <c r="D250" s="30" t="s">
        <v>28</v>
      </c>
      <c r="E250" s="39">
        <f t="shared" si="44"/>
        <v>6.199999999999997</v>
      </c>
      <c r="F250" s="40">
        <v>81</v>
      </c>
      <c r="G250" s="40">
        <v>73</v>
      </c>
      <c r="H250" s="39">
        <f t="shared" si="42"/>
        <v>75</v>
      </c>
      <c r="I250" s="39">
        <f t="shared" si="43"/>
        <v>-2</v>
      </c>
      <c r="J250" s="41">
        <f t="shared" si="41"/>
        <v>6.199999999999997</v>
      </c>
      <c r="K250" s="15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68"/>
    </row>
    <row r="251" spans="1:23" ht="13.5" customHeight="1">
      <c r="A251" s="10"/>
      <c r="B251" s="37" t="s">
        <v>77</v>
      </c>
      <c r="C251" s="38">
        <v>43891</v>
      </c>
      <c r="D251" s="30" t="s">
        <v>28</v>
      </c>
      <c r="E251" s="39">
        <f t="shared" si="44"/>
        <v>7.8999999999999995</v>
      </c>
      <c r="F251" s="40">
        <v>93</v>
      </c>
      <c r="G251" s="40">
        <v>73</v>
      </c>
      <c r="H251" s="39">
        <f t="shared" si="42"/>
        <v>85</v>
      </c>
      <c r="I251" s="39">
        <f t="shared" si="43"/>
        <v>-12</v>
      </c>
      <c r="J251" s="41">
        <f t="shared" si="41"/>
        <v>7.999999999999999</v>
      </c>
      <c r="K251" s="15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68"/>
    </row>
    <row r="252" spans="1:23" ht="13.5" customHeight="1">
      <c r="A252" s="10"/>
      <c r="B252" s="37" t="s">
        <v>47</v>
      </c>
      <c r="C252" s="38">
        <v>43891</v>
      </c>
      <c r="D252" s="30" t="s">
        <v>28</v>
      </c>
      <c r="E252" s="39">
        <f>J203</f>
        <v>1.0999999999999996</v>
      </c>
      <c r="F252" s="40">
        <v>75</v>
      </c>
      <c r="G252" s="40">
        <v>73</v>
      </c>
      <c r="H252" s="39">
        <f t="shared" si="42"/>
        <v>74</v>
      </c>
      <c r="I252" s="39">
        <f t="shared" si="43"/>
        <v>-1</v>
      </c>
      <c r="J252" s="41">
        <f t="shared" si="41"/>
        <v>1.0999999999999996</v>
      </c>
      <c r="K252" s="1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68"/>
    </row>
    <row r="253" spans="1:23" ht="13.5" customHeight="1">
      <c r="A253" s="10"/>
      <c r="B253" s="37" t="s">
        <v>60</v>
      </c>
      <c r="C253" s="38">
        <v>43891</v>
      </c>
      <c r="D253" s="30" t="s">
        <v>28</v>
      </c>
      <c r="E253" s="39">
        <f>J101</f>
        <v>6</v>
      </c>
      <c r="F253" s="40">
        <v>93</v>
      </c>
      <c r="G253" s="40">
        <v>73</v>
      </c>
      <c r="H253" s="39">
        <f t="shared" si="42"/>
        <v>87</v>
      </c>
      <c r="I253" s="39">
        <f t="shared" si="43"/>
        <v>-14</v>
      </c>
      <c r="J253" s="41">
        <f t="shared" si="41"/>
        <v>6.1</v>
      </c>
      <c r="K253" s="1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68"/>
    </row>
    <row r="254" spans="1:23" ht="13.5" customHeight="1">
      <c r="A254" s="10"/>
      <c r="B254" s="37" t="s">
        <v>45</v>
      </c>
      <c r="C254" s="38">
        <v>43891</v>
      </c>
      <c r="D254" s="30" t="s">
        <v>28</v>
      </c>
      <c r="E254" s="39">
        <f>J215</f>
        <v>8.599999999999998</v>
      </c>
      <c r="F254" s="40">
        <v>90</v>
      </c>
      <c r="G254" s="40">
        <v>73</v>
      </c>
      <c r="H254" s="39">
        <f t="shared" si="42"/>
        <v>81</v>
      </c>
      <c r="I254" s="39">
        <f t="shared" si="43"/>
        <v>-8</v>
      </c>
      <c r="J254" s="41">
        <f t="shared" si="41"/>
        <v>8.699999999999998</v>
      </c>
      <c r="K254" s="1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68"/>
    </row>
    <row r="255" spans="1:23" ht="13.5" customHeight="1">
      <c r="A255" s="10"/>
      <c r="B255" s="37" t="s">
        <v>135</v>
      </c>
      <c r="C255" s="38">
        <v>43891</v>
      </c>
      <c r="D255" s="30" t="s">
        <v>28</v>
      </c>
      <c r="E255" s="39">
        <f>J189</f>
        <v>5.5</v>
      </c>
      <c r="F255" s="40">
        <v>84</v>
      </c>
      <c r="G255" s="40">
        <v>73</v>
      </c>
      <c r="H255" s="39">
        <f t="shared" si="42"/>
        <v>78</v>
      </c>
      <c r="I255" s="39">
        <f t="shared" si="43"/>
        <v>-5</v>
      </c>
      <c r="J255" s="41">
        <f t="shared" si="41"/>
        <v>5.6</v>
      </c>
      <c r="K255" s="15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68"/>
    </row>
    <row r="256" spans="1:23" ht="13.5" customHeight="1">
      <c r="A256" s="10"/>
      <c r="B256" s="37" t="s">
        <v>54</v>
      </c>
      <c r="C256" s="38">
        <v>43891</v>
      </c>
      <c r="D256" s="30" t="s">
        <v>28</v>
      </c>
      <c r="E256" s="39">
        <f>J226</f>
        <v>6.299999999999997</v>
      </c>
      <c r="F256" s="40">
        <v>86</v>
      </c>
      <c r="G256" s="40">
        <v>73</v>
      </c>
      <c r="H256" s="39">
        <f t="shared" si="42"/>
        <v>80</v>
      </c>
      <c r="I256" s="39">
        <f t="shared" si="43"/>
        <v>-7</v>
      </c>
      <c r="J256" s="41">
        <f t="shared" si="41"/>
        <v>6.399999999999997</v>
      </c>
      <c r="K256" s="1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68"/>
    </row>
    <row r="257" spans="1:23" ht="13.5" customHeight="1">
      <c r="A257" s="10"/>
      <c r="B257" s="37" t="s">
        <v>59</v>
      </c>
      <c r="C257" s="38">
        <v>43891</v>
      </c>
      <c r="D257" s="30" t="s">
        <v>28</v>
      </c>
      <c r="E257" s="39">
        <f>J225</f>
        <v>2.3000000000000003</v>
      </c>
      <c r="F257" s="40">
        <v>80</v>
      </c>
      <c r="G257" s="40">
        <v>73</v>
      </c>
      <c r="H257" s="39">
        <f t="shared" si="42"/>
        <v>78</v>
      </c>
      <c r="I257" s="39">
        <f t="shared" si="43"/>
        <v>-5</v>
      </c>
      <c r="J257" s="41">
        <f t="shared" si="41"/>
        <v>2.4000000000000004</v>
      </c>
      <c r="K257" s="1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68"/>
    </row>
    <row r="258" spans="1:23" ht="13.5" customHeight="1">
      <c r="A258" s="10"/>
      <c r="B258" s="46" t="s">
        <v>78</v>
      </c>
      <c r="C258" s="47">
        <v>43891</v>
      </c>
      <c r="D258" s="48" t="s">
        <v>28</v>
      </c>
      <c r="E258" s="49">
        <f>ROUND(C41/2,1)</f>
        <v>5.7</v>
      </c>
      <c r="F258" s="42">
        <v>82</v>
      </c>
      <c r="G258" s="42">
        <v>73</v>
      </c>
      <c r="H258" s="49">
        <f t="shared" si="42"/>
        <v>76</v>
      </c>
      <c r="I258" s="49">
        <f t="shared" si="43"/>
        <v>-3</v>
      </c>
      <c r="J258" s="50">
        <f t="shared" si="41"/>
        <v>5.7</v>
      </c>
      <c r="K258" s="15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68"/>
    </row>
    <row r="259" spans="1:23" ht="13.5" customHeight="1">
      <c r="A259" s="10"/>
      <c r="B259" s="31" t="s">
        <v>38</v>
      </c>
      <c r="C259" s="32">
        <v>43898</v>
      </c>
      <c r="D259" s="33" t="s">
        <v>19</v>
      </c>
      <c r="E259" s="34">
        <f aca="true" t="shared" si="45" ref="E259:E270">J240</f>
        <v>3.6</v>
      </c>
      <c r="F259" s="35">
        <v>82</v>
      </c>
      <c r="G259" s="35">
        <v>72</v>
      </c>
      <c r="H259" s="34">
        <f t="shared" si="42"/>
        <v>78</v>
      </c>
      <c r="I259" s="34">
        <f t="shared" si="43"/>
        <v>-6</v>
      </c>
      <c r="J259" s="36">
        <f t="shared" si="41"/>
        <v>3.7</v>
      </c>
      <c r="K259" s="15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68"/>
    </row>
    <row r="260" spans="1:23" ht="13.5" customHeight="1">
      <c r="A260" s="10"/>
      <c r="B260" s="37" t="s">
        <v>39</v>
      </c>
      <c r="C260" s="38">
        <v>43898</v>
      </c>
      <c r="D260" s="30" t="s">
        <v>19</v>
      </c>
      <c r="E260" s="39">
        <f t="shared" si="45"/>
        <v>-0.10000000000000009</v>
      </c>
      <c r="F260" s="40">
        <v>87</v>
      </c>
      <c r="G260" s="40">
        <v>72</v>
      </c>
      <c r="H260" s="39">
        <f t="shared" si="42"/>
        <v>87</v>
      </c>
      <c r="I260" s="39">
        <f t="shared" si="43"/>
        <v>-15</v>
      </c>
      <c r="J260" s="41">
        <f t="shared" si="41"/>
        <v>-8.326672684688674E-17</v>
      </c>
      <c r="K260" s="15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68"/>
    </row>
    <row r="261" spans="1:23" ht="13.5" customHeight="1">
      <c r="A261" s="10"/>
      <c r="B261" s="37" t="s">
        <v>40</v>
      </c>
      <c r="C261" s="38">
        <v>43898</v>
      </c>
      <c r="D261" s="30" t="s">
        <v>19</v>
      </c>
      <c r="E261" s="39">
        <f t="shared" si="45"/>
        <v>0.39999999999999974</v>
      </c>
      <c r="F261" s="40">
        <v>77</v>
      </c>
      <c r="G261" s="40">
        <v>72</v>
      </c>
      <c r="H261" s="39">
        <f t="shared" si="42"/>
        <v>77</v>
      </c>
      <c r="I261" s="39">
        <f t="shared" si="43"/>
        <v>-5</v>
      </c>
      <c r="J261" s="41">
        <f t="shared" si="41"/>
        <v>0.4999999999999998</v>
      </c>
      <c r="K261" s="1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68"/>
    </row>
    <row r="262" spans="1:23" ht="13.5" customHeight="1">
      <c r="A262" s="10"/>
      <c r="B262" s="37" t="s">
        <v>41</v>
      </c>
      <c r="C262" s="38">
        <v>43898</v>
      </c>
      <c r="D262" s="30" t="s">
        <v>19</v>
      </c>
      <c r="E262" s="39">
        <f t="shared" si="45"/>
        <v>0.29999999999999993</v>
      </c>
      <c r="F262" s="40">
        <v>76</v>
      </c>
      <c r="G262" s="40">
        <v>72</v>
      </c>
      <c r="H262" s="39">
        <f t="shared" si="42"/>
        <v>76</v>
      </c>
      <c r="I262" s="39">
        <f t="shared" si="43"/>
        <v>-4</v>
      </c>
      <c r="J262" s="41">
        <f t="shared" si="41"/>
        <v>0.3999999999999999</v>
      </c>
      <c r="K262" s="15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68"/>
    </row>
    <row r="263" spans="1:23" ht="13.5" customHeight="1">
      <c r="A263" s="10"/>
      <c r="B263" s="37" t="s">
        <v>42</v>
      </c>
      <c r="C263" s="38">
        <v>43898</v>
      </c>
      <c r="D263" s="30" t="s">
        <v>19</v>
      </c>
      <c r="E263" s="39">
        <f t="shared" si="45"/>
        <v>4.999999999999998</v>
      </c>
      <c r="F263" s="40">
        <v>81</v>
      </c>
      <c r="G263" s="40">
        <v>72</v>
      </c>
      <c r="H263" s="39">
        <f t="shared" si="42"/>
        <v>76</v>
      </c>
      <c r="I263" s="39">
        <f t="shared" si="43"/>
        <v>-4</v>
      </c>
      <c r="J263" s="41">
        <f t="shared" si="41"/>
        <v>5.099999999999998</v>
      </c>
      <c r="K263" s="15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68"/>
    </row>
    <row r="264" spans="1:23" ht="13.5" customHeight="1">
      <c r="A264" s="10"/>
      <c r="B264" s="37" t="s">
        <v>43</v>
      </c>
      <c r="C264" s="38">
        <v>43898</v>
      </c>
      <c r="D264" s="30" t="s">
        <v>19</v>
      </c>
      <c r="E264" s="39">
        <f t="shared" si="45"/>
        <v>2.1999999999999997</v>
      </c>
      <c r="F264" s="40">
        <v>76</v>
      </c>
      <c r="G264" s="40">
        <v>72</v>
      </c>
      <c r="H264" s="39">
        <f t="shared" si="42"/>
        <v>74</v>
      </c>
      <c r="I264" s="39">
        <f t="shared" si="43"/>
        <v>-2</v>
      </c>
      <c r="J264" s="41">
        <f t="shared" si="41"/>
        <v>2.1999999999999997</v>
      </c>
      <c r="K264" s="15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68"/>
    </row>
    <row r="265" spans="1:23" ht="13.5" customHeight="1">
      <c r="A265" s="10"/>
      <c r="B265" s="37" t="s">
        <v>50</v>
      </c>
      <c r="C265" s="38">
        <v>43898</v>
      </c>
      <c r="D265" s="30" t="s">
        <v>19</v>
      </c>
      <c r="E265" s="39">
        <f t="shared" si="45"/>
        <v>8.199999999999998</v>
      </c>
      <c r="F265" s="40">
        <v>83</v>
      </c>
      <c r="G265" s="40">
        <v>72</v>
      </c>
      <c r="H265" s="39">
        <f t="shared" si="42"/>
        <v>75</v>
      </c>
      <c r="I265" s="39">
        <f t="shared" si="43"/>
        <v>-3</v>
      </c>
      <c r="J265" s="41">
        <f t="shared" si="41"/>
        <v>8.199999999999998</v>
      </c>
      <c r="K265" s="15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68"/>
    </row>
    <row r="266" spans="1:23" ht="13.5" customHeight="1">
      <c r="A266" s="10"/>
      <c r="B266" s="37" t="s">
        <v>69</v>
      </c>
      <c r="C266" s="38">
        <v>43898</v>
      </c>
      <c r="D266" s="30" t="s">
        <v>19</v>
      </c>
      <c r="E266" s="39">
        <f t="shared" si="45"/>
        <v>13.199999999999996</v>
      </c>
      <c r="F266" s="40">
        <v>101</v>
      </c>
      <c r="G266" s="40">
        <v>72</v>
      </c>
      <c r="H266" s="39">
        <f t="shared" si="42"/>
        <v>88</v>
      </c>
      <c r="I266" s="39">
        <f t="shared" si="43"/>
        <v>-16</v>
      </c>
      <c r="J266" s="41">
        <f t="shared" si="41"/>
        <v>13.299999999999995</v>
      </c>
      <c r="K266" s="15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68"/>
    </row>
    <row r="267" spans="1:23" ht="13.5" customHeight="1">
      <c r="A267" s="10"/>
      <c r="B267" s="37" t="s">
        <v>51</v>
      </c>
      <c r="C267" s="38">
        <v>43898</v>
      </c>
      <c r="D267" s="30" t="s">
        <v>19</v>
      </c>
      <c r="E267" s="39">
        <f t="shared" si="45"/>
        <v>10.999999999999996</v>
      </c>
      <c r="F267" s="40">
        <v>87</v>
      </c>
      <c r="G267" s="40">
        <v>72</v>
      </c>
      <c r="H267" s="39">
        <f t="shared" si="42"/>
        <v>76</v>
      </c>
      <c r="I267" s="39">
        <f t="shared" si="43"/>
        <v>-4</v>
      </c>
      <c r="J267" s="41">
        <f aca="true" t="shared" si="46" ref="J267:J280">IF(I267&gt;0,E267-I267*0.2,IF(I267&lt;-3,E267+0.1,E267))</f>
        <v>11.099999999999996</v>
      </c>
      <c r="K267" s="15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68"/>
    </row>
    <row r="268" spans="1:23" ht="13.5" customHeight="1">
      <c r="A268" s="10"/>
      <c r="B268" s="37" t="s">
        <v>52</v>
      </c>
      <c r="C268" s="38">
        <v>43898</v>
      </c>
      <c r="D268" s="30" t="s">
        <v>19</v>
      </c>
      <c r="E268" s="39">
        <f t="shared" si="45"/>
        <v>5.999999999999997</v>
      </c>
      <c r="F268" s="40">
        <v>80</v>
      </c>
      <c r="G268" s="40">
        <v>72</v>
      </c>
      <c r="H268" s="39">
        <f t="shared" si="42"/>
        <v>74</v>
      </c>
      <c r="I268" s="39">
        <f t="shared" si="43"/>
        <v>-2</v>
      </c>
      <c r="J268" s="41">
        <f t="shared" si="46"/>
        <v>5.999999999999997</v>
      </c>
      <c r="K268" s="15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68"/>
    </row>
    <row r="269" spans="1:23" ht="13.5" customHeight="1">
      <c r="A269" s="10"/>
      <c r="B269" s="37" t="s">
        <v>49</v>
      </c>
      <c r="C269" s="38">
        <v>43898</v>
      </c>
      <c r="D269" s="30" t="s">
        <v>19</v>
      </c>
      <c r="E269" s="39">
        <f t="shared" si="45"/>
        <v>6.199999999999997</v>
      </c>
      <c r="F269" s="40">
        <v>81</v>
      </c>
      <c r="G269" s="40">
        <v>72</v>
      </c>
      <c r="H269" s="39">
        <f t="shared" si="42"/>
        <v>75</v>
      </c>
      <c r="I269" s="39">
        <f t="shared" si="43"/>
        <v>-3</v>
      </c>
      <c r="J269" s="41">
        <f t="shared" si="46"/>
        <v>6.199999999999997</v>
      </c>
      <c r="K269" s="15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68"/>
    </row>
    <row r="270" spans="1:23" ht="13.5" customHeight="1">
      <c r="A270" s="10"/>
      <c r="B270" s="46" t="s">
        <v>77</v>
      </c>
      <c r="C270" s="47">
        <v>43898</v>
      </c>
      <c r="D270" s="48" t="s">
        <v>19</v>
      </c>
      <c r="E270" s="49">
        <f t="shared" si="45"/>
        <v>7.999999999999999</v>
      </c>
      <c r="F270" s="42">
        <v>98</v>
      </c>
      <c r="G270" s="42">
        <v>72</v>
      </c>
      <c r="H270" s="49">
        <f t="shared" si="42"/>
        <v>90</v>
      </c>
      <c r="I270" s="49">
        <f t="shared" si="43"/>
        <v>-18</v>
      </c>
      <c r="J270" s="50">
        <f t="shared" si="46"/>
        <v>8.1</v>
      </c>
      <c r="K270" s="15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68"/>
    </row>
    <row r="271" spans="1:23" ht="13.5" customHeight="1">
      <c r="A271" s="10"/>
      <c r="B271" s="31" t="s">
        <v>41</v>
      </c>
      <c r="C271" s="32">
        <v>44171</v>
      </c>
      <c r="D271" s="33" t="s">
        <v>18</v>
      </c>
      <c r="E271" s="34">
        <f aca="true" t="shared" si="47" ref="E271:E278">J262</f>
        <v>0.3999999999999999</v>
      </c>
      <c r="F271" s="35">
        <v>75</v>
      </c>
      <c r="G271" s="35">
        <v>72</v>
      </c>
      <c r="H271" s="34">
        <f t="shared" si="42"/>
        <v>75</v>
      </c>
      <c r="I271" s="34">
        <f t="shared" si="43"/>
        <v>-3</v>
      </c>
      <c r="J271" s="36">
        <f t="shared" si="46"/>
        <v>0.3999999999999999</v>
      </c>
      <c r="K271" s="15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68"/>
    </row>
    <row r="272" spans="1:23" ht="13.5" customHeight="1">
      <c r="A272" s="10"/>
      <c r="B272" s="37" t="s">
        <v>42</v>
      </c>
      <c r="C272" s="38">
        <v>44171</v>
      </c>
      <c r="D272" s="30" t="s">
        <v>18</v>
      </c>
      <c r="E272" s="39">
        <f t="shared" si="47"/>
        <v>5.099999999999998</v>
      </c>
      <c r="F272" s="40">
        <v>80</v>
      </c>
      <c r="G272" s="40">
        <v>72</v>
      </c>
      <c r="H272" s="39">
        <f t="shared" si="42"/>
        <v>75</v>
      </c>
      <c r="I272" s="39">
        <f t="shared" si="43"/>
        <v>-3</v>
      </c>
      <c r="J272" s="41">
        <f t="shared" si="46"/>
        <v>5.099999999999998</v>
      </c>
      <c r="K272" s="15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68"/>
    </row>
    <row r="273" spans="1:23" ht="13.5" customHeight="1">
      <c r="A273" s="10"/>
      <c r="B273" s="37" t="s">
        <v>43</v>
      </c>
      <c r="C273" s="38">
        <v>44171</v>
      </c>
      <c r="D273" s="30" t="s">
        <v>18</v>
      </c>
      <c r="E273" s="39">
        <f t="shared" si="47"/>
        <v>2.1999999999999997</v>
      </c>
      <c r="F273" s="40">
        <v>83</v>
      </c>
      <c r="G273" s="40">
        <v>72</v>
      </c>
      <c r="H273" s="39">
        <f t="shared" si="42"/>
        <v>81</v>
      </c>
      <c r="I273" s="39">
        <f t="shared" si="43"/>
        <v>-9</v>
      </c>
      <c r="J273" s="41">
        <f t="shared" si="46"/>
        <v>2.3</v>
      </c>
      <c r="K273" s="15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68"/>
    </row>
    <row r="274" spans="1:23" ht="13.5" customHeight="1">
      <c r="A274" s="10"/>
      <c r="B274" s="37" t="s">
        <v>50</v>
      </c>
      <c r="C274" s="38">
        <v>44171</v>
      </c>
      <c r="D274" s="30" t="s">
        <v>18</v>
      </c>
      <c r="E274" s="39">
        <f t="shared" si="47"/>
        <v>8.199999999999998</v>
      </c>
      <c r="F274" s="40">
        <v>88</v>
      </c>
      <c r="G274" s="40">
        <v>72</v>
      </c>
      <c r="H274" s="39">
        <f t="shared" si="42"/>
        <v>80</v>
      </c>
      <c r="I274" s="39">
        <f t="shared" si="43"/>
        <v>-8</v>
      </c>
      <c r="J274" s="41">
        <f t="shared" si="46"/>
        <v>8.299999999999997</v>
      </c>
      <c r="K274" s="15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68"/>
    </row>
    <row r="275" spans="1:23" ht="13.5" customHeight="1">
      <c r="A275" s="10"/>
      <c r="B275" s="37" t="s">
        <v>69</v>
      </c>
      <c r="C275" s="38">
        <v>44171</v>
      </c>
      <c r="D275" s="30" t="s">
        <v>18</v>
      </c>
      <c r="E275" s="39">
        <f t="shared" si="47"/>
        <v>13.299999999999995</v>
      </c>
      <c r="F275" s="40">
        <v>99</v>
      </c>
      <c r="G275" s="40">
        <v>72</v>
      </c>
      <c r="H275" s="39">
        <f t="shared" si="42"/>
        <v>86</v>
      </c>
      <c r="I275" s="39">
        <f t="shared" si="43"/>
        <v>-14</v>
      </c>
      <c r="J275" s="41">
        <f t="shared" si="46"/>
        <v>13.399999999999995</v>
      </c>
      <c r="K275" s="15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68"/>
    </row>
    <row r="276" spans="1:23" ht="13.5" customHeight="1">
      <c r="A276" s="10"/>
      <c r="B276" s="37" t="s">
        <v>51</v>
      </c>
      <c r="C276" s="38">
        <v>44171</v>
      </c>
      <c r="D276" s="30" t="s">
        <v>18</v>
      </c>
      <c r="E276" s="39">
        <f t="shared" si="47"/>
        <v>11.099999999999996</v>
      </c>
      <c r="F276" s="40">
        <v>90</v>
      </c>
      <c r="G276" s="40">
        <v>72</v>
      </c>
      <c r="H276" s="39">
        <f t="shared" si="42"/>
        <v>79</v>
      </c>
      <c r="I276" s="39">
        <f t="shared" si="43"/>
        <v>-7</v>
      </c>
      <c r="J276" s="41">
        <f t="shared" si="46"/>
        <v>11.199999999999996</v>
      </c>
      <c r="K276" s="15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68"/>
    </row>
    <row r="277" spans="1:23" ht="13.5" customHeight="1">
      <c r="A277" s="10"/>
      <c r="B277" s="37" t="s">
        <v>52</v>
      </c>
      <c r="C277" s="38">
        <v>44171</v>
      </c>
      <c r="D277" s="30" t="s">
        <v>18</v>
      </c>
      <c r="E277" s="39">
        <f t="shared" si="47"/>
        <v>5.999999999999997</v>
      </c>
      <c r="F277" s="40">
        <v>86</v>
      </c>
      <c r="G277" s="40">
        <v>72</v>
      </c>
      <c r="H277" s="39">
        <f t="shared" si="42"/>
        <v>80</v>
      </c>
      <c r="I277" s="39">
        <f t="shared" si="43"/>
        <v>-8</v>
      </c>
      <c r="J277" s="41">
        <f t="shared" si="46"/>
        <v>6.099999999999997</v>
      </c>
      <c r="K277" s="15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68"/>
    </row>
    <row r="278" spans="1:23" ht="13.5" customHeight="1">
      <c r="A278" s="10"/>
      <c r="B278" s="37" t="s">
        <v>49</v>
      </c>
      <c r="C278" s="38">
        <v>44171</v>
      </c>
      <c r="D278" s="30" t="s">
        <v>18</v>
      </c>
      <c r="E278" s="39">
        <f t="shared" si="47"/>
        <v>6.199999999999997</v>
      </c>
      <c r="F278" s="40">
        <v>86</v>
      </c>
      <c r="G278" s="40">
        <v>72</v>
      </c>
      <c r="H278" s="39">
        <f t="shared" si="42"/>
        <v>80</v>
      </c>
      <c r="I278" s="39">
        <f t="shared" si="43"/>
        <v>-8</v>
      </c>
      <c r="J278" s="41">
        <f t="shared" si="46"/>
        <v>6.299999999999996</v>
      </c>
      <c r="K278" s="15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68"/>
    </row>
    <row r="279" spans="1:23" ht="13.5" customHeight="1">
      <c r="A279" s="10"/>
      <c r="B279" s="37" t="s">
        <v>45</v>
      </c>
      <c r="C279" s="38">
        <v>43905</v>
      </c>
      <c r="D279" s="30" t="s">
        <v>18</v>
      </c>
      <c r="E279" s="39">
        <f>J254</f>
        <v>8.699999999999998</v>
      </c>
      <c r="F279" s="40">
        <v>85</v>
      </c>
      <c r="G279" s="40">
        <v>72</v>
      </c>
      <c r="H279" s="39">
        <f t="shared" si="42"/>
        <v>76</v>
      </c>
      <c r="I279" s="39">
        <f t="shared" si="43"/>
        <v>-4</v>
      </c>
      <c r="J279" s="41">
        <f t="shared" si="46"/>
        <v>8.799999999999997</v>
      </c>
      <c r="K279" s="15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68"/>
    </row>
    <row r="280" spans="1:23" ht="13.5" customHeight="1">
      <c r="A280" s="10"/>
      <c r="B280" s="46" t="s">
        <v>46</v>
      </c>
      <c r="C280" s="47">
        <v>43905</v>
      </c>
      <c r="D280" s="48" t="s">
        <v>18</v>
      </c>
      <c r="E280" s="42">
        <f>ROUND(C12/2,1)</f>
        <v>6.7</v>
      </c>
      <c r="F280" s="42">
        <v>86</v>
      </c>
      <c r="G280" s="42">
        <v>72</v>
      </c>
      <c r="H280" s="42">
        <f t="shared" si="42"/>
        <v>79</v>
      </c>
      <c r="I280" s="42">
        <f t="shared" si="43"/>
        <v>-7</v>
      </c>
      <c r="J280" s="50">
        <f t="shared" si="46"/>
        <v>6.8</v>
      </c>
      <c r="K280" s="15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68"/>
    </row>
  </sheetData>
  <sheetProtection/>
  <conditionalFormatting sqref="U5:U39">
    <cfRule type="cellIs" priority="1" dxfId="0" operator="greaterThan" stopIfTrue="1">
      <formula>0</formula>
    </cfRule>
  </conditionalFormatting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4"/>
  <sheetViews>
    <sheetView showGridLines="0" zoomScalePageLayoutView="0" workbookViewId="0" topLeftCell="C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2.8515625" style="5" customWidth="1"/>
    <col min="4" max="4" width="18.28125" style="5" customWidth="1"/>
    <col min="5" max="6" width="10.140625" style="5" customWidth="1"/>
    <col min="7" max="14" width="9.140625" style="5" customWidth="1"/>
    <col min="15" max="15" width="8.8515625" style="5" customWidth="1"/>
    <col min="16" max="16" width="9.140625" style="5" customWidth="1"/>
    <col min="17" max="17" width="14.28125" style="5" customWidth="1"/>
    <col min="18" max="18" width="11.00390625" style="5" customWidth="1"/>
    <col min="19" max="20" width="8.8515625" style="5" customWidth="1"/>
    <col min="21" max="16384" width="8.8515625" style="5" customWidth="1"/>
  </cols>
  <sheetData>
    <row r="1" spans="1:19" ht="13.5" customHeight="1">
      <c r="A1" s="6" t="s">
        <v>6</v>
      </c>
      <c r="B1" s="7"/>
      <c r="C1" s="6" t="s">
        <v>145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8"/>
    </row>
    <row r="3" spans="1:19" ht="13.5" customHeight="1">
      <c r="A3" s="10"/>
      <c r="B3" s="11" t="s">
        <v>8</v>
      </c>
      <c r="C3" s="12">
        <v>43436</v>
      </c>
      <c r="D3" s="12">
        <v>43443</v>
      </c>
      <c r="E3" s="12">
        <v>43450</v>
      </c>
      <c r="F3" s="12">
        <v>43464</v>
      </c>
      <c r="G3" s="12">
        <v>43471</v>
      </c>
      <c r="H3" s="12">
        <v>43478</v>
      </c>
      <c r="I3" s="12">
        <v>43485</v>
      </c>
      <c r="J3" s="12">
        <v>43492</v>
      </c>
      <c r="K3" s="12">
        <v>43499</v>
      </c>
      <c r="L3" s="12">
        <v>43506</v>
      </c>
      <c r="M3" s="12">
        <v>43513</v>
      </c>
      <c r="N3" s="12">
        <v>43520</v>
      </c>
      <c r="O3" s="12">
        <v>43527</v>
      </c>
      <c r="P3" s="12">
        <v>43534</v>
      </c>
      <c r="Q3" s="14"/>
      <c r="R3" s="15"/>
      <c r="S3" s="8"/>
    </row>
    <row r="4" spans="1:19" ht="42.75" customHeight="1">
      <c r="A4" s="10"/>
      <c r="B4" s="16" t="s">
        <v>16</v>
      </c>
      <c r="C4" s="18" t="s">
        <v>26</v>
      </c>
      <c r="D4" s="18" t="s">
        <v>17</v>
      </c>
      <c r="E4" s="18" t="s">
        <v>30</v>
      </c>
      <c r="F4" s="18" t="s">
        <v>24</v>
      </c>
      <c r="G4" s="18" t="s">
        <v>20</v>
      </c>
      <c r="H4" s="18" t="s">
        <v>32</v>
      </c>
      <c r="I4" s="18" t="s">
        <v>28</v>
      </c>
      <c r="J4" s="18" t="s">
        <v>31</v>
      </c>
      <c r="K4" s="18" t="s">
        <v>21</v>
      </c>
      <c r="L4" s="18" t="s">
        <v>25</v>
      </c>
      <c r="M4" s="18" t="s">
        <v>23</v>
      </c>
      <c r="N4" s="18" t="s">
        <v>22</v>
      </c>
      <c r="O4" s="18" t="s">
        <v>18</v>
      </c>
      <c r="P4" s="18" t="s">
        <v>19</v>
      </c>
      <c r="Q4" s="19" t="s">
        <v>134</v>
      </c>
      <c r="R4" s="20" t="s">
        <v>146</v>
      </c>
      <c r="S4" s="21" t="s">
        <v>147</v>
      </c>
    </row>
    <row r="5" spans="1:19" ht="13.5" customHeight="1">
      <c r="A5" s="10"/>
      <c r="B5" s="22" t="s">
        <v>38</v>
      </c>
      <c r="C5" s="24">
        <f aca="true" t="shared" si="0" ref="C5:C12">I37</f>
        <v>4</v>
      </c>
      <c r="D5" s="24">
        <f aca="true" t="shared" si="1" ref="D5:D11">I52</f>
        <v>3</v>
      </c>
      <c r="E5" s="24">
        <f>I66</f>
        <v>-7</v>
      </c>
      <c r="F5" s="24">
        <f>I77</f>
        <v>5</v>
      </c>
      <c r="G5" s="24">
        <f>I89</f>
        <v>-2</v>
      </c>
      <c r="H5" s="24">
        <f>I104</f>
        <v>-12</v>
      </c>
      <c r="I5" s="24">
        <f>I120</f>
        <v>-1</v>
      </c>
      <c r="J5" s="24">
        <f>I132</f>
        <v>-3</v>
      </c>
      <c r="K5" s="24">
        <f>I144</f>
        <v>-2</v>
      </c>
      <c r="L5" s="24">
        <f>I160</f>
        <v>-3</v>
      </c>
      <c r="M5" s="24">
        <f>I171</f>
        <v>-1</v>
      </c>
      <c r="N5" s="24">
        <f>I179</f>
        <v>-5</v>
      </c>
      <c r="O5" s="24">
        <f>I185</f>
        <v>2</v>
      </c>
      <c r="P5" s="24">
        <f>I195</f>
        <v>1</v>
      </c>
      <c r="Q5" s="64">
        <f aca="true" t="shared" si="2" ref="Q5:Q33">SUM(LARGE(C5:P5,1))+SUM(LARGE(C5:P5,2))+SUM(LARGE(C5:P5,3))+SUM(LARGE(C5:P5,4))+SUM(LARGE(C5:P5,5))+SUM(LARGE(C5:P5,6))+SUM(LARGE(C5:P5,7))+SUM(LARGE(C5:P5,8))</f>
        <v>11</v>
      </c>
      <c r="R5" s="15"/>
      <c r="S5" s="8"/>
    </row>
    <row r="6" spans="1:19" ht="13.5" customHeight="1">
      <c r="A6" s="10"/>
      <c r="B6" s="22" t="s">
        <v>39</v>
      </c>
      <c r="C6" s="24">
        <f t="shared" si="0"/>
        <v>-5</v>
      </c>
      <c r="D6" s="24">
        <f t="shared" si="1"/>
        <v>3</v>
      </c>
      <c r="E6" s="24">
        <f>I67</f>
        <v>-2</v>
      </c>
      <c r="F6" s="24">
        <f>I78</f>
        <v>7</v>
      </c>
      <c r="G6" s="24">
        <f>I90</f>
        <v>3</v>
      </c>
      <c r="H6" s="24">
        <f>I105</f>
        <v>-4</v>
      </c>
      <c r="I6" s="24">
        <f>I121</f>
        <v>1</v>
      </c>
      <c r="J6" s="24">
        <f>I133</f>
        <v>-3</v>
      </c>
      <c r="K6" s="24">
        <f>I145</f>
        <v>1</v>
      </c>
      <c r="L6" s="24">
        <f>I161</f>
        <v>-8</v>
      </c>
      <c r="M6" s="24">
        <f>I172</f>
        <v>-5</v>
      </c>
      <c r="N6" s="24">
        <f>I180</f>
        <v>-5</v>
      </c>
      <c r="O6" s="24">
        <f>I186</f>
        <v>5</v>
      </c>
      <c r="P6" s="24">
        <f>I196</f>
        <v>-4</v>
      </c>
      <c r="Q6" s="64">
        <f t="shared" si="2"/>
        <v>15</v>
      </c>
      <c r="R6" s="15"/>
      <c r="S6" s="8"/>
    </row>
    <row r="7" spans="1:19" ht="13.5" customHeight="1">
      <c r="A7" s="10"/>
      <c r="B7" s="22" t="s">
        <v>40</v>
      </c>
      <c r="C7" s="24">
        <f t="shared" si="0"/>
        <v>-2</v>
      </c>
      <c r="D7" s="24">
        <f t="shared" si="1"/>
        <v>3</v>
      </c>
      <c r="E7" s="25"/>
      <c r="F7" s="24">
        <f>I88</f>
        <v>1</v>
      </c>
      <c r="G7" s="24">
        <f>I96</f>
        <v>-6</v>
      </c>
      <c r="H7" s="24">
        <f>I110</f>
        <v>-2</v>
      </c>
      <c r="I7" s="24">
        <f>I126</f>
        <v>-4</v>
      </c>
      <c r="J7" s="24">
        <f>I138</f>
        <v>-5</v>
      </c>
      <c r="K7" s="24">
        <f>I150</f>
        <v>3</v>
      </c>
      <c r="L7" s="24">
        <f>I166</f>
        <v>2</v>
      </c>
      <c r="M7" s="25"/>
      <c r="N7" s="25"/>
      <c r="O7" s="25"/>
      <c r="P7" s="24">
        <f>I202</f>
        <v>-4</v>
      </c>
      <c r="Q7" s="64">
        <f t="shared" si="2"/>
        <v>-3</v>
      </c>
      <c r="R7" s="15"/>
      <c r="S7" s="8"/>
    </row>
    <row r="8" spans="1:19" ht="13.5" customHeight="1">
      <c r="A8" s="10"/>
      <c r="B8" s="22" t="s">
        <v>45</v>
      </c>
      <c r="C8" s="24">
        <f t="shared" si="0"/>
        <v>-3</v>
      </c>
      <c r="D8" s="24">
        <f t="shared" si="1"/>
        <v>0</v>
      </c>
      <c r="E8" s="25"/>
      <c r="F8" s="25"/>
      <c r="G8" s="24">
        <f>I97</f>
        <v>5</v>
      </c>
      <c r="H8" s="24">
        <f>I111</f>
        <v>5</v>
      </c>
      <c r="I8" s="24">
        <f>I127</f>
        <v>1</v>
      </c>
      <c r="J8" s="24">
        <f>I139</f>
        <v>-12</v>
      </c>
      <c r="K8" s="25"/>
      <c r="L8" s="24">
        <f>I169</f>
        <v>0</v>
      </c>
      <c r="M8" s="25"/>
      <c r="N8" s="25"/>
      <c r="O8" s="25"/>
      <c r="P8" s="25"/>
      <c r="Q8" s="26" t="e">
        <f t="shared" si="2"/>
        <v>#NUM!</v>
      </c>
      <c r="R8" s="15"/>
      <c r="S8" s="71"/>
    </row>
    <row r="9" spans="1:19" ht="13.5" customHeight="1">
      <c r="A9" s="10"/>
      <c r="B9" s="22" t="s">
        <v>41</v>
      </c>
      <c r="C9" s="24">
        <f t="shared" si="0"/>
        <v>3</v>
      </c>
      <c r="D9" s="24">
        <f t="shared" si="1"/>
        <v>7</v>
      </c>
      <c r="E9" s="24">
        <f>I68</f>
        <v>8</v>
      </c>
      <c r="F9" s="24">
        <f>I79</f>
        <v>4</v>
      </c>
      <c r="G9" s="24">
        <f>I91</f>
        <v>4</v>
      </c>
      <c r="H9" s="24">
        <f>I106</f>
        <v>0</v>
      </c>
      <c r="I9" s="24">
        <f>I122</f>
        <v>-1</v>
      </c>
      <c r="J9" s="24">
        <f>I134</f>
        <v>-3</v>
      </c>
      <c r="K9" s="24">
        <f>I146</f>
        <v>-2</v>
      </c>
      <c r="L9" s="24">
        <f>I162</f>
        <v>-3</v>
      </c>
      <c r="M9" s="24">
        <f>I173</f>
        <v>-2</v>
      </c>
      <c r="N9" s="24">
        <f>I181</f>
        <v>-1</v>
      </c>
      <c r="O9" s="24">
        <f>I187</f>
        <v>-4</v>
      </c>
      <c r="P9" s="24">
        <f>I197</f>
        <v>-4</v>
      </c>
      <c r="Q9" s="64">
        <f t="shared" si="2"/>
        <v>24</v>
      </c>
      <c r="R9" s="72"/>
      <c r="S9" s="73"/>
    </row>
    <row r="10" spans="1:19" ht="13.5" customHeight="1">
      <c r="A10" s="10"/>
      <c r="B10" s="22" t="s">
        <v>42</v>
      </c>
      <c r="C10" s="24">
        <f t="shared" si="0"/>
        <v>7</v>
      </c>
      <c r="D10" s="24">
        <f t="shared" si="1"/>
        <v>5</v>
      </c>
      <c r="E10" s="24">
        <f>I69</f>
        <v>5</v>
      </c>
      <c r="F10" s="24">
        <f>I80</f>
        <v>11</v>
      </c>
      <c r="G10" s="24">
        <f>I92</f>
        <v>-1</v>
      </c>
      <c r="H10" s="24">
        <f>I107</f>
        <v>2</v>
      </c>
      <c r="I10" s="24">
        <f>I123</f>
        <v>2</v>
      </c>
      <c r="J10" s="24">
        <f>I135</f>
        <v>-10</v>
      </c>
      <c r="K10" s="24">
        <f>I147</f>
        <v>3</v>
      </c>
      <c r="L10" s="24">
        <f>I163</f>
        <v>6</v>
      </c>
      <c r="M10" s="24">
        <f>I174</f>
        <v>-2</v>
      </c>
      <c r="N10" s="24">
        <f>I182</f>
        <v>-8</v>
      </c>
      <c r="O10" s="24">
        <f>I188</f>
        <v>-4</v>
      </c>
      <c r="P10" s="24">
        <f>I198</f>
        <v>-4</v>
      </c>
      <c r="Q10" s="64">
        <f t="shared" si="2"/>
        <v>41</v>
      </c>
      <c r="R10" s="72"/>
      <c r="S10" s="74"/>
    </row>
    <row r="11" spans="1:19" ht="13.5" customHeight="1">
      <c r="A11" s="10"/>
      <c r="B11" s="22" t="s">
        <v>43</v>
      </c>
      <c r="C11" s="24">
        <f t="shared" si="0"/>
        <v>10</v>
      </c>
      <c r="D11" s="24">
        <f t="shared" si="1"/>
        <v>8</v>
      </c>
      <c r="E11" s="24">
        <f>I70</f>
        <v>0</v>
      </c>
      <c r="F11" s="24">
        <f>I81</f>
        <v>-1</v>
      </c>
      <c r="G11" s="24">
        <f>I93</f>
        <v>5</v>
      </c>
      <c r="H11" s="24">
        <f>I108</f>
        <v>-7</v>
      </c>
      <c r="I11" s="24">
        <f>I124</f>
        <v>3</v>
      </c>
      <c r="J11" s="24">
        <f>I136</f>
        <v>-1</v>
      </c>
      <c r="K11" s="24">
        <f>I148</f>
        <v>1</v>
      </c>
      <c r="L11" s="24">
        <f>I164</f>
        <v>-10</v>
      </c>
      <c r="M11" s="25"/>
      <c r="N11" s="24">
        <f>I183</f>
        <v>-2</v>
      </c>
      <c r="O11" s="24">
        <f>I189</f>
        <v>4</v>
      </c>
      <c r="P11" s="24">
        <f>I199</f>
        <v>-1</v>
      </c>
      <c r="Q11" s="64">
        <f t="shared" si="2"/>
        <v>30</v>
      </c>
      <c r="R11" s="72"/>
      <c r="S11" s="75"/>
    </row>
    <row r="12" spans="1:19" ht="13.5" customHeight="1">
      <c r="A12" s="10"/>
      <c r="B12" s="22" t="s">
        <v>44</v>
      </c>
      <c r="C12" s="24">
        <f t="shared" si="0"/>
        <v>-13</v>
      </c>
      <c r="D12" s="25"/>
      <c r="E12" s="24">
        <f>I76</f>
        <v>-4</v>
      </c>
      <c r="F12" s="24">
        <f>I84</f>
        <v>0</v>
      </c>
      <c r="G12" s="24">
        <f>I94</f>
        <v>-13</v>
      </c>
      <c r="H12" s="24">
        <f>I109</f>
        <v>-16</v>
      </c>
      <c r="I12" s="24">
        <f>I125</f>
        <v>-1</v>
      </c>
      <c r="J12" s="24">
        <f>I137</f>
        <v>-9</v>
      </c>
      <c r="K12" s="24">
        <f>I149</f>
        <v>-3</v>
      </c>
      <c r="L12" s="24">
        <f>I165</f>
        <v>-8</v>
      </c>
      <c r="M12" s="25"/>
      <c r="N12" s="25"/>
      <c r="O12" s="25"/>
      <c r="P12" s="25"/>
      <c r="Q12" s="64">
        <f t="shared" si="2"/>
        <v>-51</v>
      </c>
      <c r="R12" s="15"/>
      <c r="S12" s="76"/>
    </row>
    <row r="13" spans="1:19" ht="13.5" customHeight="1">
      <c r="A13" s="10"/>
      <c r="B13" s="22" t="s">
        <v>84</v>
      </c>
      <c r="C13" s="24">
        <f>I47</f>
        <v>-5</v>
      </c>
      <c r="D13" s="24">
        <f>I61</f>
        <v>4</v>
      </c>
      <c r="E13" s="24">
        <f>I72</f>
        <v>0</v>
      </c>
      <c r="F13" s="25"/>
      <c r="G13" s="24">
        <f>I98</f>
        <v>1</v>
      </c>
      <c r="H13" s="25"/>
      <c r="I13" s="25"/>
      <c r="J13" s="25"/>
      <c r="K13" s="25"/>
      <c r="L13" s="25"/>
      <c r="M13" s="25"/>
      <c r="N13" s="25"/>
      <c r="O13" s="25"/>
      <c r="P13" s="25"/>
      <c r="Q13" s="26" t="e">
        <f t="shared" si="2"/>
        <v>#NUM!</v>
      </c>
      <c r="R13" s="15"/>
      <c r="S13" s="8"/>
    </row>
    <row r="14" spans="1:19" ht="13.5" customHeight="1">
      <c r="A14" s="10"/>
      <c r="B14" s="22" t="s">
        <v>46</v>
      </c>
      <c r="C14" s="24">
        <f>I51</f>
        <v>-8</v>
      </c>
      <c r="D14" s="24">
        <f>I65</f>
        <v>-2</v>
      </c>
      <c r="E14" s="25"/>
      <c r="F14" s="25"/>
      <c r="G14" s="24">
        <f>I103</f>
        <v>-11</v>
      </c>
      <c r="H14" s="24">
        <f>I115</f>
        <v>-12</v>
      </c>
      <c r="I14" s="25"/>
      <c r="J14" s="24">
        <f>I141</f>
        <v>-3</v>
      </c>
      <c r="K14" s="24">
        <f>I151</f>
        <v>0</v>
      </c>
      <c r="L14" s="25"/>
      <c r="M14" s="25"/>
      <c r="N14" s="24">
        <f>I184</f>
        <v>-7</v>
      </c>
      <c r="O14" s="24">
        <f>I190</f>
        <v>-6</v>
      </c>
      <c r="P14" s="24">
        <f>I200</f>
        <v>0</v>
      </c>
      <c r="Q14" s="64">
        <f t="shared" si="2"/>
        <v>-37</v>
      </c>
      <c r="R14" s="15"/>
      <c r="S14" s="8"/>
    </row>
    <row r="15" spans="1:19" ht="13.5" customHeight="1">
      <c r="A15" s="10"/>
      <c r="B15" s="22" t="s">
        <v>47</v>
      </c>
      <c r="C15" s="24">
        <f>I46</f>
        <v>11</v>
      </c>
      <c r="D15" s="24">
        <f>I60</f>
        <v>-3</v>
      </c>
      <c r="E15" s="24">
        <f>I71</f>
        <v>-4</v>
      </c>
      <c r="F15" s="24">
        <f>I82</f>
        <v>4</v>
      </c>
      <c r="G15" s="25"/>
      <c r="H15" s="24">
        <f>I116</f>
        <v>-8</v>
      </c>
      <c r="I15" s="24">
        <f>I130</f>
        <v>-5</v>
      </c>
      <c r="J15" s="24">
        <f>I140</f>
        <v>-4</v>
      </c>
      <c r="K15" s="25"/>
      <c r="L15" s="25"/>
      <c r="M15" s="24">
        <f>I175</f>
        <v>-1</v>
      </c>
      <c r="N15" s="25"/>
      <c r="O15" s="24">
        <f>I191</f>
        <v>-1</v>
      </c>
      <c r="P15" s="24">
        <f>I204</f>
        <v>8</v>
      </c>
      <c r="Q15" s="64">
        <f t="shared" si="2"/>
        <v>10</v>
      </c>
      <c r="R15" s="15"/>
      <c r="S15" s="8"/>
    </row>
    <row r="16" spans="1:19" ht="13.5" customHeight="1">
      <c r="A16" s="10"/>
      <c r="B16" s="22" t="s">
        <v>148</v>
      </c>
      <c r="C16" s="24">
        <f>I48</f>
        <v>-14</v>
      </c>
      <c r="D16" s="24">
        <f>I62</f>
        <v>-37</v>
      </c>
      <c r="E16" s="24">
        <f>I73</f>
        <v>-10</v>
      </c>
      <c r="F16" s="24">
        <f>I83</f>
        <v>-3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 t="e">
        <f t="shared" si="2"/>
        <v>#NUM!</v>
      </c>
      <c r="R16" s="15"/>
      <c r="S16" s="8"/>
    </row>
    <row r="17" spans="1:19" ht="13.5" customHeight="1">
      <c r="A17" s="10"/>
      <c r="B17" s="22" t="s">
        <v>51</v>
      </c>
      <c r="C17" s="24">
        <f>I49</f>
        <v>-16</v>
      </c>
      <c r="D17" s="24">
        <f>I63</f>
        <v>-1</v>
      </c>
      <c r="E17" s="25"/>
      <c r="F17" s="25"/>
      <c r="G17" s="24">
        <f>I99</f>
        <v>-14</v>
      </c>
      <c r="H17" s="24">
        <f>I112</f>
        <v>-7</v>
      </c>
      <c r="I17" s="24">
        <f>I128</f>
        <v>5</v>
      </c>
      <c r="J17" s="25"/>
      <c r="K17" s="24">
        <f>I155</f>
        <v>2</v>
      </c>
      <c r="L17" s="25"/>
      <c r="M17" s="24">
        <f>I176</f>
        <v>2</v>
      </c>
      <c r="N17" s="25"/>
      <c r="O17" s="24">
        <f>I193</f>
        <v>-1</v>
      </c>
      <c r="P17" s="24">
        <f>I201</f>
        <v>-8</v>
      </c>
      <c r="Q17" s="64">
        <f t="shared" si="2"/>
        <v>-22</v>
      </c>
      <c r="R17" s="15"/>
      <c r="S17" s="8"/>
    </row>
    <row r="18" spans="1:19" ht="13.5" customHeight="1">
      <c r="A18" s="10"/>
      <c r="B18" s="22" t="s">
        <v>83</v>
      </c>
      <c r="C18" s="25"/>
      <c r="D18" s="25"/>
      <c r="E18" s="24">
        <f>I74</f>
        <v>-6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e">
        <f t="shared" si="2"/>
        <v>#NUM!</v>
      </c>
      <c r="R18" s="15"/>
      <c r="S18" s="8"/>
    </row>
    <row r="19" spans="1:19" ht="13.5" customHeight="1">
      <c r="A19" s="10"/>
      <c r="B19" s="22" t="s">
        <v>49</v>
      </c>
      <c r="C19" s="25"/>
      <c r="D19" s="25"/>
      <c r="E19" s="24">
        <f>I75</f>
        <v>-4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 t="e">
        <f t="shared" si="2"/>
        <v>#NUM!</v>
      </c>
      <c r="R19" s="15"/>
      <c r="S19" s="8"/>
    </row>
    <row r="20" spans="1:19" ht="13.5" customHeight="1">
      <c r="A20" s="10"/>
      <c r="B20" s="22" t="s">
        <v>149</v>
      </c>
      <c r="C20" s="25"/>
      <c r="D20" s="25"/>
      <c r="E20" s="25"/>
      <c r="F20" s="25"/>
      <c r="G20" s="25"/>
      <c r="H20" s="25"/>
      <c r="I20" s="25"/>
      <c r="J20" s="25"/>
      <c r="K20" s="77" t="s">
        <v>131</v>
      </c>
      <c r="L20" s="25"/>
      <c r="M20" s="25"/>
      <c r="N20" s="25"/>
      <c r="O20" s="25"/>
      <c r="P20" s="25"/>
      <c r="Q20" s="26" t="e">
        <f t="shared" si="2"/>
        <v>#NUM!</v>
      </c>
      <c r="R20" s="15"/>
      <c r="S20" s="8"/>
    </row>
    <row r="21" spans="1:19" ht="13.5" customHeight="1">
      <c r="A21" s="10"/>
      <c r="B21" s="22" t="s">
        <v>150</v>
      </c>
      <c r="C21" s="25"/>
      <c r="D21" s="25"/>
      <c r="E21" s="25"/>
      <c r="F21" s="25"/>
      <c r="G21" s="25"/>
      <c r="H21" s="25"/>
      <c r="I21" s="25"/>
      <c r="J21" s="25"/>
      <c r="K21" s="77" t="s">
        <v>131</v>
      </c>
      <c r="L21" s="25"/>
      <c r="M21" s="25"/>
      <c r="N21" s="25"/>
      <c r="O21" s="25"/>
      <c r="P21" s="25"/>
      <c r="Q21" s="26" t="e">
        <f t="shared" si="2"/>
        <v>#NUM!</v>
      </c>
      <c r="R21" s="15"/>
      <c r="S21" s="8"/>
    </row>
    <row r="22" spans="1:19" ht="13.5" customHeight="1">
      <c r="A22" s="10"/>
      <c r="B22" s="22" t="s">
        <v>58</v>
      </c>
      <c r="C22" s="24">
        <f>I50</f>
        <v>-6</v>
      </c>
      <c r="D22" s="25"/>
      <c r="E22" s="25"/>
      <c r="F22" s="25"/>
      <c r="G22" s="25"/>
      <c r="H22" s="25"/>
      <c r="I22" s="25"/>
      <c r="J22" s="25"/>
      <c r="K22" s="25"/>
      <c r="L22" s="24">
        <f>I170</f>
        <v>-11</v>
      </c>
      <c r="M22" s="25"/>
      <c r="N22" s="25"/>
      <c r="O22" s="25"/>
      <c r="P22" s="25"/>
      <c r="Q22" s="26" t="e">
        <f t="shared" si="2"/>
        <v>#NUM!</v>
      </c>
      <c r="R22" s="15"/>
      <c r="S22" s="8"/>
    </row>
    <row r="23" spans="1:19" ht="13.5" customHeight="1">
      <c r="A23" s="10"/>
      <c r="B23" s="22" t="s">
        <v>151</v>
      </c>
      <c r="C23" s="24">
        <f>I45</f>
        <v>-52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 t="e">
        <f t="shared" si="2"/>
        <v>#NUM!</v>
      </c>
      <c r="R23" s="15"/>
      <c r="S23" s="8"/>
    </row>
    <row r="24" spans="1:19" ht="13.5" customHeight="1">
      <c r="A24" s="10"/>
      <c r="B24" s="22" t="s">
        <v>53</v>
      </c>
      <c r="C24" s="25"/>
      <c r="D24" s="24">
        <f>I64</f>
        <v>-25</v>
      </c>
      <c r="E24" s="25"/>
      <c r="F24" s="25"/>
      <c r="G24" s="25"/>
      <c r="H24" s="25"/>
      <c r="I24" s="24">
        <f>I131</f>
        <v>-23</v>
      </c>
      <c r="J24" s="25"/>
      <c r="K24" s="24">
        <f>I156</f>
        <v>-15</v>
      </c>
      <c r="L24" s="25"/>
      <c r="M24" s="25"/>
      <c r="N24" s="25"/>
      <c r="O24" s="25"/>
      <c r="P24" s="25"/>
      <c r="Q24" s="26" t="e">
        <f t="shared" si="2"/>
        <v>#NUM!</v>
      </c>
      <c r="R24" s="15"/>
      <c r="S24" s="8"/>
    </row>
    <row r="25" spans="1:19" ht="13.5" customHeight="1">
      <c r="A25" s="10"/>
      <c r="B25" s="22" t="s">
        <v>152</v>
      </c>
      <c r="C25" s="25"/>
      <c r="D25" s="24">
        <f>I59</f>
        <v>-6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 t="e">
        <f t="shared" si="2"/>
        <v>#NUM!</v>
      </c>
      <c r="R25" s="15"/>
      <c r="S25" s="8"/>
    </row>
    <row r="26" spans="1:19" ht="13.5" customHeight="1">
      <c r="A26" s="10"/>
      <c r="B26" s="22" t="s">
        <v>68</v>
      </c>
      <c r="C26" s="25"/>
      <c r="D26" s="25"/>
      <c r="E26" s="25"/>
      <c r="F26" s="24">
        <f>I85</f>
        <v>5</v>
      </c>
      <c r="G26" s="24">
        <f>I102</f>
        <v>5</v>
      </c>
      <c r="H26" s="25"/>
      <c r="I26" s="25"/>
      <c r="J26" s="25"/>
      <c r="K26" s="25"/>
      <c r="L26" s="25"/>
      <c r="M26" s="25"/>
      <c r="N26" s="25"/>
      <c r="O26" s="25"/>
      <c r="P26" s="25"/>
      <c r="Q26" s="26" t="e">
        <f t="shared" si="2"/>
        <v>#NUM!</v>
      </c>
      <c r="R26" s="15"/>
      <c r="S26" s="8"/>
    </row>
    <row r="27" spans="1:19" ht="13.5" customHeight="1">
      <c r="A27" s="10"/>
      <c r="B27" s="22" t="s">
        <v>61</v>
      </c>
      <c r="C27" s="25"/>
      <c r="D27" s="25"/>
      <c r="E27" s="25"/>
      <c r="F27" s="24">
        <f>I86</f>
        <v>0</v>
      </c>
      <c r="G27" s="24">
        <f>I95</f>
        <v>1</v>
      </c>
      <c r="H27" s="25"/>
      <c r="I27" s="25"/>
      <c r="J27" s="25"/>
      <c r="K27" s="25"/>
      <c r="L27" s="25"/>
      <c r="M27" s="25"/>
      <c r="N27" s="25"/>
      <c r="O27" s="25"/>
      <c r="P27" s="25"/>
      <c r="Q27" s="26" t="e">
        <f t="shared" si="2"/>
        <v>#NUM!</v>
      </c>
      <c r="R27" s="15"/>
      <c r="S27" s="8"/>
    </row>
    <row r="28" spans="1:19" ht="13.5" customHeight="1">
      <c r="A28" s="10"/>
      <c r="B28" s="22" t="s">
        <v>153</v>
      </c>
      <c r="C28" s="25"/>
      <c r="D28" s="25"/>
      <c r="E28" s="25"/>
      <c r="F28" s="24">
        <f>I87</f>
        <v>-8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 t="e">
        <f t="shared" si="2"/>
        <v>#NUM!</v>
      </c>
      <c r="R28" s="15"/>
      <c r="S28" s="8"/>
    </row>
    <row r="29" spans="1:19" ht="13.5" customHeight="1">
      <c r="A29" s="10"/>
      <c r="B29" s="22" t="s">
        <v>85</v>
      </c>
      <c r="C29" s="25"/>
      <c r="D29" s="25"/>
      <c r="E29" s="25"/>
      <c r="F29" s="25"/>
      <c r="G29" s="24">
        <f>I100</f>
        <v>3</v>
      </c>
      <c r="H29" s="77" t="s">
        <v>131</v>
      </c>
      <c r="I29" s="25"/>
      <c r="J29" s="25"/>
      <c r="K29" s="25"/>
      <c r="L29" s="25"/>
      <c r="M29" s="25"/>
      <c r="N29" s="25"/>
      <c r="O29" s="25"/>
      <c r="P29" s="25"/>
      <c r="Q29" s="26" t="e">
        <f t="shared" si="2"/>
        <v>#NUM!</v>
      </c>
      <c r="R29" s="15"/>
      <c r="S29" s="8"/>
    </row>
    <row r="30" spans="1:19" ht="13.5" customHeight="1">
      <c r="A30" s="27" t="s">
        <v>154</v>
      </c>
      <c r="B30" s="22" t="s">
        <v>155</v>
      </c>
      <c r="C30" s="25"/>
      <c r="D30" s="25"/>
      <c r="E30" s="25"/>
      <c r="F30" s="25"/>
      <c r="G30" s="25"/>
      <c r="H30" s="24">
        <f>I117</f>
        <v>-1</v>
      </c>
      <c r="I30" s="25"/>
      <c r="J30" s="24">
        <f>I142</f>
        <v>0</v>
      </c>
      <c r="K30" s="24">
        <f>I152</f>
        <v>-2</v>
      </c>
      <c r="L30" s="24">
        <f>I167</f>
        <v>-1</v>
      </c>
      <c r="M30" s="25"/>
      <c r="N30" s="25"/>
      <c r="O30" s="25"/>
      <c r="P30" s="25"/>
      <c r="Q30" s="26" t="e">
        <f t="shared" si="2"/>
        <v>#NUM!</v>
      </c>
      <c r="R30" s="15"/>
      <c r="S30" s="8"/>
    </row>
    <row r="31" spans="1:19" ht="13.5" customHeight="1">
      <c r="A31" s="27" t="s">
        <v>156</v>
      </c>
      <c r="B31" s="22" t="s">
        <v>155</v>
      </c>
      <c r="C31" s="25"/>
      <c r="D31" s="25"/>
      <c r="E31" s="25"/>
      <c r="F31" s="25"/>
      <c r="G31" s="25"/>
      <c r="H31" s="24">
        <f>I118</f>
        <v>-11</v>
      </c>
      <c r="I31" s="25"/>
      <c r="J31" s="24">
        <f>I143</f>
        <v>-3</v>
      </c>
      <c r="K31" s="24">
        <f>I153</f>
        <v>-3</v>
      </c>
      <c r="L31" s="24">
        <f>I168</f>
        <v>-8</v>
      </c>
      <c r="M31" s="25"/>
      <c r="N31" s="25"/>
      <c r="O31" s="25"/>
      <c r="P31" s="25"/>
      <c r="Q31" s="26" t="e">
        <f t="shared" si="2"/>
        <v>#NUM!</v>
      </c>
      <c r="R31" s="15"/>
      <c r="S31" s="8"/>
    </row>
    <row r="32" spans="1:19" ht="13.5" customHeight="1">
      <c r="A32" s="10"/>
      <c r="B32" s="22" t="s">
        <v>55</v>
      </c>
      <c r="C32" s="25"/>
      <c r="D32" s="25"/>
      <c r="E32" s="25"/>
      <c r="F32" s="25"/>
      <c r="G32" s="25"/>
      <c r="H32" s="24">
        <f>I119</f>
        <v>-32</v>
      </c>
      <c r="I32" s="25"/>
      <c r="J32" s="25"/>
      <c r="K32" s="77" t="s">
        <v>131</v>
      </c>
      <c r="L32" s="25"/>
      <c r="M32" s="24">
        <f>I177</f>
        <v>-30</v>
      </c>
      <c r="N32" s="25"/>
      <c r="O32" s="24">
        <f>I192</f>
        <v>-23</v>
      </c>
      <c r="P32" s="25"/>
      <c r="Q32" s="26" t="e">
        <f t="shared" si="2"/>
        <v>#NUM!</v>
      </c>
      <c r="R32" s="15"/>
      <c r="S32" s="8"/>
    </row>
    <row r="33" spans="1:19" ht="13.5" customHeight="1">
      <c r="A33" s="10"/>
      <c r="B33" s="22" t="s">
        <v>56</v>
      </c>
      <c r="C33" s="25"/>
      <c r="D33" s="25"/>
      <c r="E33" s="25"/>
      <c r="F33" s="25"/>
      <c r="G33" s="24">
        <f>I101</f>
        <v>-30</v>
      </c>
      <c r="H33" s="24">
        <f>I114</f>
        <v>-20</v>
      </c>
      <c r="I33" s="24">
        <f>I129</f>
        <v>-8</v>
      </c>
      <c r="J33" s="25"/>
      <c r="K33" s="24">
        <f>I154</f>
        <v>0</v>
      </c>
      <c r="L33" s="25"/>
      <c r="M33" s="24">
        <f>I178</f>
        <v>-6</v>
      </c>
      <c r="N33" s="25"/>
      <c r="O33" s="24">
        <f>I194</f>
        <v>-5</v>
      </c>
      <c r="P33" s="25"/>
      <c r="Q33" s="26" t="e">
        <f t="shared" si="2"/>
        <v>#NUM!</v>
      </c>
      <c r="R33" s="15"/>
      <c r="S33" s="8"/>
    </row>
    <row r="34" spans="1:19" ht="13.5" customHeight="1">
      <c r="A34" s="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8"/>
      <c r="S34" s="8"/>
    </row>
    <row r="35" spans="1:19" ht="13.5" customHeight="1">
      <c r="A35" s="30" t="s">
        <v>111</v>
      </c>
      <c r="B35" s="9"/>
      <c r="C35" s="9"/>
      <c r="D35" s="9"/>
      <c r="E35" s="9"/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</row>
    <row r="36" spans="1:19" ht="13.5" customHeight="1">
      <c r="A36" s="10"/>
      <c r="B36" s="22" t="s">
        <v>112</v>
      </c>
      <c r="C36" s="22" t="s">
        <v>113</v>
      </c>
      <c r="D36" s="22" t="s">
        <v>114</v>
      </c>
      <c r="E36" s="22" t="s">
        <v>9</v>
      </c>
      <c r="F36" s="22" t="s">
        <v>115</v>
      </c>
      <c r="G36" s="22" t="s">
        <v>116</v>
      </c>
      <c r="H36" s="22" t="s">
        <v>117</v>
      </c>
      <c r="I36" s="22" t="s">
        <v>118</v>
      </c>
      <c r="J36" s="22" t="s">
        <v>119</v>
      </c>
      <c r="K36" s="15"/>
      <c r="L36" s="8"/>
      <c r="M36" s="8"/>
      <c r="N36" s="8"/>
      <c r="O36" s="8"/>
      <c r="P36" s="8"/>
      <c r="Q36" s="8"/>
      <c r="R36" s="8"/>
      <c r="S36" s="8"/>
    </row>
    <row r="37" spans="1:19" ht="13.5" customHeight="1">
      <c r="A37" s="10"/>
      <c r="B37" s="31" t="s">
        <v>38</v>
      </c>
      <c r="C37" s="32">
        <v>43436</v>
      </c>
      <c r="D37" s="33" t="s">
        <v>26</v>
      </c>
      <c r="E37" s="35">
        <v>8.5</v>
      </c>
      <c r="F37" s="35">
        <v>77</v>
      </c>
      <c r="G37" s="35">
        <v>72</v>
      </c>
      <c r="H37" s="35">
        <f aca="true" t="shared" si="3" ref="H37:H68">F37-ROUND(E37,0)</f>
        <v>68</v>
      </c>
      <c r="I37" s="35">
        <f aca="true" t="shared" si="4" ref="I37:I68">G37-H37</f>
        <v>4</v>
      </c>
      <c r="J37" s="78">
        <f aca="true" t="shared" si="5" ref="J37:J44">IF(I37&gt;0,E37-I37*0.3,IF(I37&lt;-3,E37+0.1,E37))</f>
        <v>7.3</v>
      </c>
      <c r="K37" s="15"/>
      <c r="L37" s="8"/>
      <c r="M37" s="8"/>
      <c r="N37" s="8"/>
      <c r="O37" s="8"/>
      <c r="P37" s="8"/>
      <c r="Q37" s="8"/>
      <c r="R37" s="8"/>
      <c r="S37" s="8"/>
    </row>
    <row r="38" spans="1:19" ht="13.5" customHeight="1">
      <c r="A38" s="10"/>
      <c r="B38" s="37" t="s">
        <v>39</v>
      </c>
      <c r="C38" s="38">
        <v>43436</v>
      </c>
      <c r="D38" s="30" t="s">
        <v>26</v>
      </c>
      <c r="E38" s="40">
        <v>5.6</v>
      </c>
      <c r="F38" s="40">
        <v>83</v>
      </c>
      <c r="G38" s="40">
        <v>72</v>
      </c>
      <c r="H38" s="40">
        <f t="shared" si="3"/>
        <v>77</v>
      </c>
      <c r="I38" s="40">
        <f t="shared" si="4"/>
        <v>-5</v>
      </c>
      <c r="J38" s="43">
        <f t="shared" si="5"/>
        <v>5.699999999999999</v>
      </c>
      <c r="K38" s="15"/>
      <c r="L38" s="8"/>
      <c r="M38" s="8"/>
      <c r="N38" s="8"/>
      <c r="O38" s="8"/>
      <c r="P38" s="8"/>
      <c r="Q38" s="8"/>
      <c r="R38" s="8"/>
      <c r="S38" s="8"/>
    </row>
    <row r="39" spans="1:19" ht="13.5" customHeight="1">
      <c r="A39" s="10"/>
      <c r="B39" s="37" t="s">
        <v>40</v>
      </c>
      <c r="C39" s="38">
        <v>43436</v>
      </c>
      <c r="D39" s="30" t="s">
        <v>26</v>
      </c>
      <c r="E39" s="40">
        <v>4.3</v>
      </c>
      <c r="F39" s="40">
        <v>78</v>
      </c>
      <c r="G39" s="40">
        <v>72</v>
      </c>
      <c r="H39" s="40">
        <f t="shared" si="3"/>
        <v>74</v>
      </c>
      <c r="I39" s="40">
        <f t="shared" si="4"/>
        <v>-2</v>
      </c>
      <c r="J39" s="43">
        <f t="shared" si="5"/>
        <v>4.3</v>
      </c>
      <c r="K39" s="15"/>
      <c r="L39" s="8"/>
      <c r="M39" s="8"/>
      <c r="N39" s="8"/>
      <c r="O39" s="8"/>
      <c r="P39" s="8"/>
      <c r="Q39" s="8"/>
      <c r="R39" s="8"/>
      <c r="S39" s="8"/>
    </row>
    <row r="40" spans="1:19" ht="13.5" customHeight="1">
      <c r="A40" s="10"/>
      <c r="B40" s="37" t="s">
        <v>45</v>
      </c>
      <c r="C40" s="38">
        <v>43436</v>
      </c>
      <c r="D40" s="30" t="s">
        <v>26</v>
      </c>
      <c r="E40" s="40">
        <v>15.5</v>
      </c>
      <c r="F40" s="40">
        <v>91</v>
      </c>
      <c r="G40" s="40">
        <v>72</v>
      </c>
      <c r="H40" s="40">
        <f t="shared" si="3"/>
        <v>75</v>
      </c>
      <c r="I40" s="40">
        <f t="shared" si="4"/>
        <v>-3</v>
      </c>
      <c r="J40" s="43">
        <f t="shared" si="5"/>
        <v>15.5</v>
      </c>
      <c r="K40" s="15"/>
      <c r="L40" s="8"/>
      <c r="M40" s="8"/>
      <c r="N40" s="8"/>
      <c r="O40" s="8"/>
      <c r="P40" s="8"/>
      <c r="Q40" s="8"/>
      <c r="R40" s="8"/>
      <c r="S40" s="8"/>
    </row>
    <row r="41" spans="1:19" ht="13.5" customHeight="1">
      <c r="A41" s="10"/>
      <c r="B41" s="37" t="s">
        <v>41</v>
      </c>
      <c r="C41" s="38">
        <v>43436</v>
      </c>
      <c r="D41" s="30" t="s">
        <v>26</v>
      </c>
      <c r="E41" s="40">
        <v>8.1</v>
      </c>
      <c r="F41" s="40">
        <v>77</v>
      </c>
      <c r="G41" s="40">
        <v>72</v>
      </c>
      <c r="H41" s="40">
        <f t="shared" si="3"/>
        <v>69</v>
      </c>
      <c r="I41" s="40">
        <f t="shared" si="4"/>
        <v>3</v>
      </c>
      <c r="J41" s="43">
        <f t="shared" si="5"/>
        <v>7.199999999999999</v>
      </c>
      <c r="K41" s="15"/>
      <c r="L41" s="8"/>
      <c r="M41" s="8"/>
      <c r="N41" s="8"/>
      <c r="O41" s="8"/>
      <c r="P41" s="8"/>
      <c r="Q41" s="8"/>
      <c r="R41" s="8"/>
      <c r="S41" s="8"/>
    </row>
    <row r="42" spans="1:19" ht="13.5" customHeight="1">
      <c r="A42" s="10"/>
      <c r="B42" s="37" t="s">
        <v>42</v>
      </c>
      <c r="C42" s="38">
        <v>43436</v>
      </c>
      <c r="D42" s="30" t="s">
        <v>26</v>
      </c>
      <c r="E42" s="39">
        <v>17.6</v>
      </c>
      <c r="F42" s="40">
        <v>83</v>
      </c>
      <c r="G42" s="40">
        <v>72</v>
      </c>
      <c r="H42" s="39">
        <f t="shared" si="3"/>
        <v>65</v>
      </c>
      <c r="I42" s="39">
        <f t="shared" si="4"/>
        <v>7</v>
      </c>
      <c r="J42" s="43">
        <f t="shared" si="5"/>
        <v>15.500000000000002</v>
      </c>
      <c r="K42" s="15"/>
      <c r="L42" s="8"/>
      <c r="M42" s="8"/>
      <c r="N42" s="8"/>
      <c r="O42" s="8"/>
      <c r="P42" s="8"/>
      <c r="Q42" s="8"/>
      <c r="R42" s="8"/>
      <c r="S42" s="8"/>
    </row>
    <row r="43" spans="1:19" ht="13.5" customHeight="1">
      <c r="A43" s="10"/>
      <c r="B43" s="37" t="s">
        <v>43</v>
      </c>
      <c r="C43" s="38">
        <v>43436</v>
      </c>
      <c r="D43" s="30" t="s">
        <v>26</v>
      </c>
      <c r="E43" s="39">
        <v>11.9</v>
      </c>
      <c r="F43" s="40">
        <v>74</v>
      </c>
      <c r="G43" s="40">
        <v>72</v>
      </c>
      <c r="H43" s="39">
        <f t="shared" si="3"/>
        <v>62</v>
      </c>
      <c r="I43" s="39">
        <f t="shared" si="4"/>
        <v>10</v>
      </c>
      <c r="J43" s="43">
        <f t="shared" si="5"/>
        <v>8.9</v>
      </c>
      <c r="K43" s="15"/>
      <c r="L43" s="8"/>
      <c r="M43" s="8"/>
      <c r="N43" s="8"/>
      <c r="O43" s="8"/>
      <c r="P43" s="8"/>
      <c r="Q43" s="8"/>
      <c r="R43" s="8"/>
      <c r="S43" s="8"/>
    </row>
    <row r="44" spans="1:19" ht="13.5" customHeight="1">
      <c r="A44" s="10"/>
      <c r="B44" s="37" t="s">
        <v>44</v>
      </c>
      <c r="C44" s="38">
        <v>43436</v>
      </c>
      <c r="D44" s="30" t="s">
        <v>26</v>
      </c>
      <c r="E44" s="39">
        <v>12</v>
      </c>
      <c r="F44" s="40">
        <v>97</v>
      </c>
      <c r="G44" s="40">
        <v>72</v>
      </c>
      <c r="H44" s="39">
        <f t="shared" si="3"/>
        <v>85</v>
      </c>
      <c r="I44" s="39">
        <f t="shared" si="4"/>
        <v>-13</v>
      </c>
      <c r="J44" s="43">
        <f t="shared" si="5"/>
        <v>12.1</v>
      </c>
      <c r="K44" s="15"/>
      <c r="L44" s="8"/>
      <c r="M44" s="8"/>
      <c r="N44" s="8"/>
      <c r="O44" s="8"/>
      <c r="P44" s="8"/>
      <c r="Q44" s="8"/>
      <c r="R44" s="8"/>
      <c r="S44" s="8"/>
    </row>
    <row r="45" spans="1:19" ht="13.5" customHeight="1">
      <c r="A45" s="10"/>
      <c r="B45" s="37" t="s">
        <v>151</v>
      </c>
      <c r="C45" s="38">
        <v>43436</v>
      </c>
      <c r="D45" s="30" t="s">
        <v>26</v>
      </c>
      <c r="E45" s="39">
        <v>36</v>
      </c>
      <c r="F45" s="40">
        <v>160</v>
      </c>
      <c r="G45" s="40">
        <v>72</v>
      </c>
      <c r="H45" s="39">
        <f t="shared" si="3"/>
        <v>124</v>
      </c>
      <c r="I45" s="39">
        <f t="shared" si="4"/>
        <v>-52</v>
      </c>
      <c r="J45" s="43">
        <v>36</v>
      </c>
      <c r="K45" s="15"/>
      <c r="L45" s="30" t="s">
        <v>157</v>
      </c>
      <c r="M45" s="8"/>
      <c r="N45" s="8"/>
      <c r="O45" s="8"/>
      <c r="P45" s="8"/>
      <c r="Q45" s="8"/>
      <c r="R45" s="8"/>
      <c r="S45" s="8"/>
    </row>
    <row r="46" spans="1:19" ht="13.5" customHeight="1">
      <c r="A46" s="10"/>
      <c r="B46" s="37" t="s">
        <v>47</v>
      </c>
      <c r="C46" s="38">
        <v>43436</v>
      </c>
      <c r="D46" s="30" t="s">
        <v>26</v>
      </c>
      <c r="E46" s="39">
        <v>11.4</v>
      </c>
      <c r="F46" s="40">
        <v>72</v>
      </c>
      <c r="G46" s="40">
        <v>72</v>
      </c>
      <c r="H46" s="39">
        <f t="shared" si="3"/>
        <v>61</v>
      </c>
      <c r="I46" s="39">
        <f t="shared" si="4"/>
        <v>11</v>
      </c>
      <c r="J46" s="43">
        <f aca="true" t="shared" si="6" ref="J46:J63">IF(I46&gt;0,E46-I46*0.3,IF(I46&lt;-3,E46+0.1,E46))</f>
        <v>8.100000000000001</v>
      </c>
      <c r="K46" s="15"/>
      <c r="L46" s="8"/>
      <c r="M46" s="8"/>
      <c r="N46" s="8"/>
      <c r="O46" s="8"/>
      <c r="P46" s="8"/>
      <c r="Q46" s="8"/>
      <c r="R46" s="8"/>
      <c r="S46" s="8"/>
    </row>
    <row r="47" spans="1:19" ht="13.5" customHeight="1">
      <c r="A47" s="10"/>
      <c r="B47" s="37" t="s">
        <v>84</v>
      </c>
      <c r="C47" s="38">
        <v>43436</v>
      </c>
      <c r="D47" s="30" t="s">
        <v>26</v>
      </c>
      <c r="E47" s="39">
        <v>13.6</v>
      </c>
      <c r="F47" s="40">
        <v>91</v>
      </c>
      <c r="G47" s="40">
        <v>72</v>
      </c>
      <c r="H47" s="39">
        <f t="shared" si="3"/>
        <v>77</v>
      </c>
      <c r="I47" s="39">
        <f t="shared" si="4"/>
        <v>-5</v>
      </c>
      <c r="J47" s="43">
        <f t="shared" si="6"/>
        <v>13.7</v>
      </c>
      <c r="K47" s="15"/>
      <c r="L47" s="8"/>
      <c r="M47" s="8"/>
      <c r="N47" s="8"/>
      <c r="O47" s="8"/>
      <c r="P47" s="8"/>
      <c r="Q47" s="8"/>
      <c r="R47" s="8"/>
      <c r="S47" s="8"/>
    </row>
    <row r="48" spans="1:19" ht="13.5" customHeight="1">
      <c r="A48" s="10"/>
      <c r="B48" s="37" t="s">
        <v>148</v>
      </c>
      <c r="C48" s="38">
        <v>43436</v>
      </c>
      <c r="D48" s="30" t="s">
        <v>26</v>
      </c>
      <c r="E48" s="39">
        <v>22.4</v>
      </c>
      <c r="F48" s="40">
        <v>108</v>
      </c>
      <c r="G48" s="40">
        <v>72</v>
      </c>
      <c r="H48" s="39">
        <f t="shared" si="3"/>
        <v>86</v>
      </c>
      <c r="I48" s="39">
        <f t="shared" si="4"/>
        <v>-14</v>
      </c>
      <c r="J48" s="43">
        <f t="shared" si="6"/>
        <v>22.5</v>
      </c>
      <c r="K48" s="15"/>
      <c r="L48" s="8"/>
      <c r="M48" s="8"/>
      <c r="N48" s="8"/>
      <c r="O48" s="8"/>
      <c r="P48" s="8"/>
      <c r="Q48" s="8"/>
      <c r="R48" s="8"/>
      <c r="S48" s="8"/>
    </row>
    <row r="49" spans="1:19" ht="13.5" customHeight="1">
      <c r="A49" s="10"/>
      <c r="B49" s="37" t="s">
        <v>51</v>
      </c>
      <c r="C49" s="38">
        <v>43436</v>
      </c>
      <c r="D49" s="30" t="s">
        <v>26</v>
      </c>
      <c r="E49" s="39">
        <v>22.2</v>
      </c>
      <c r="F49" s="40">
        <v>110</v>
      </c>
      <c r="G49" s="40">
        <v>72</v>
      </c>
      <c r="H49" s="39">
        <f t="shared" si="3"/>
        <v>88</v>
      </c>
      <c r="I49" s="39">
        <f t="shared" si="4"/>
        <v>-16</v>
      </c>
      <c r="J49" s="43">
        <f t="shared" si="6"/>
        <v>22.3</v>
      </c>
      <c r="K49" s="15"/>
      <c r="L49" s="8"/>
      <c r="M49" s="8"/>
      <c r="N49" s="8"/>
      <c r="O49" s="8"/>
      <c r="P49" s="8"/>
      <c r="Q49" s="8"/>
      <c r="R49" s="8"/>
      <c r="S49" s="8"/>
    </row>
    <row r="50" spans="1:19" ht="13.5" customHeight="1">
      <c r="A50" s="10"/>
      <c r="B50" s="37" t="s">
        <v>58</v>
      </c>
      <c r="C50" s="38">
        <v>43436</v>
      </c>
      <c r="D50" s="30" t="s">
        <v>26</v>
      </c>
      <c r="E50" s="39">
        <v>10.4</v>
      </c>
      <c r="F50" s="40">
        <v>88</v>
      </c>
      <c r="G50" s="40">
        <v>72</v>
      </c>
      <c r="H50" s="39">
        <f t="shared" si="3"/>
        <v>78</v>
      </c>
      <c r="I50" s="39">
        <f t="shared" si="4"/>
        <v>-6</v>
      </c>
      <c r="J50" s="43">
        <f t="shared" si="6"/>
        <v>10.5</v>
      </c>
      <c r="K50" s="15"/>
      <c r="L50" s="8"/>
      <c r="M50" s="8"/>
      <c r="N50" s="8"/>
      <c r="O50" s="8"/>
      <c r="P50" s="8"/>
      <c r="Q50" s="8"/>
      <c r="R50" s="8"/>
      <c r="S50" s="8"/>
    </row>
    <row r="51" spans="1:19" ht="13.5" customHeight="1">
      <c r="A51" s="10"/>
      <c r="B51" s="46" t="s">
        <v>46</v>
      </c>
      <c r="C51" s="47">
        <v>43436</v>
      </c>
      <c r="D51" s="48" t="s">
        <v>26</v>
      </c>
      <c r="E51" s="42">
        <v>13.5</v>
      </c>
      <c r="F51" s="42">
        <v>94</v>
      </c>
      <c r="G51" s="42">
        <v>72</v>
      </c>
      <c r="H51" s="42">
        <f t="shared" si="3"/>
        <v>80</v>
      </c>
      <c r="I51" s="42">
        <f t="shared" si="4"/>
        <v>-8</v>
      </c>
      <c r="J51" s="79">
        <f t="shared" si="6"/>
        <v>13.6</v>
      </c>
      <c r="K51" s="15"/>
      <c r="L51" s="8"/>
      <c r="M51" s="8"/>
      <c r="N51" s="8"/>
      <c r="O51" s="8"/>
      <c r="P51" s="8"/>
      <c r="Q51" s="8"/>
      <c r="R51" s="8"/>
      <c r="S51" s="8"/>
    </row>
    <row r="52" spans="1:19" ht="13.5" customHeight="1">
      <c r="A52" s="10"/>
      <c r="B52" s="31" t="s">
        <v>38</v>
      </c>
      <c r="C52" s="32">
        <f>D3</f>
        <v>43443</v>
      </c>
      <c r="D52" s="33" t="s">
        <v>17</v>
      </c>
      <c r="E52" s="35">
        <f aca="true" t="shared" si="7" ref="E52:E58">J37</f>
        <v>7.3</v>
      </c>
      <c r="F52" s="35">
        <v>76</v>
      </c>
      <c r="G52" s="35">
        <v>72</v>
      </c>
      <c r="H52" s="35">
        <f t="shared" si="3"/>
        <v>69</v>
      </c>
      <c r="I52" s="35">
        <f t="shared" si="4"/>
        <v>3</v>
      </c>
      <c r="J52" s="78">
        <f t="shared" si="6"/>
        <v>6.4</v>
      </c>
      <c r="K52" s="15"/>
      <c r="L52" s="8"/>
      <c r="M52" s="8"/>
      <c r="N52" s="8"/>
      <c r="O52" s="8"/>
      <c r="P52" s="8"/>
      <c r="Q52" s="8"/>
      <c r="R52" s="8"/>
      <c r="S52" s="8"/>
    </row>
    <row r="53" spans="1:19" ht="13.5" customHeight="1">
      <c r="A53" s="10"/>
      <c r="B53" s="37" t="s">
        <v>39</v>
      </c>
      <c r="C53" s="38">
        <v>43443</v>
      </c>
      <c r="D53" s="30" t="s">
        <v>17</v>
      </c>
      <c r="E53" s="40">
        <f t="shared" si="7"/>
        <v>5.699999999999999</v>
      </c>
      <c r="F53" s="40">
        <v>75</v>
      </c>
      <c r="G53" s="40">
        <v>72</v>
      </c>
      <c r="H53" s="40">
        <f t="shared" si="3"/>
        <v>69</v>
      </c>
      <c r="I53" s="40">
        <f t="shared" si="4"/>
        <v>3</v>
      </c>
      <c r="J53" s="43">
        <f t="shared" si="6"/>
        <v>4.799999999999999</v>
      </c>
      <c r="K53" s="15"/>
      <c r="L53" s="8"/>
      <c r="M53" s="8"/>
      <c r="N53" s="8"/>
      <c r="O53" s="8"/>
      <c r="P53" s="8"/>
      <c r="Q53" s="8"/>
      <c r="R53" s="8"/>
      <c r="S53" s="8"/>
    </row>
    <row r="54" spans="1:19" ht="13.5" customHeight="1">
      <c r="A54" s="10"/>
      <c r="B54" s="37" t="s">
        <v>40</v>
      </c>
      <c r="C54" s="38">
        <v>43443</v>
      </c>
      <c r="D54" s="30" t="s">
        <v>17</v>
      </c>
      <c r="E54" s="40">
        <f t="shared" si="7"/>
        <v>4.3</v>
      </c>
      <c r="F54" s="40">
        <v>73</v>
      </c>
      <c r="G54" s="40">
        <v>72</v>
      </c>
      <c r="H54" s="40">
        <f t="shared" si="3"/>
        <v>69</v>
      </c>
      <c r="I54" s="40">
        <f t="shared" si="4"/>
        <v>3</v>
      </c>
      <c r="J54" s="43">
        <f t="shared" si="6"/>
        <v>3.4</v>
      </c>
      <c r="K54" s="15"/>
      <c r="L54" s="8"/>
      <c r="M54" s="8"/>
      <c r="N54" s="8"/>
      <c r="O54" s="8"/>
      <c r="P54" s="8"/>
      <c r="Q54" s="8"/>
      <c r="R54" s="8"/>
      <c r="S54" s="8"/>
    </row>
    <row r="55" spans="1:19" ht="13.5" customHeight="1">
      <c r="A55" s="10"/>
      <c r="B55" s="37" t="s">
        <v>45</v>
      </c>
      <c r="C55" s="38">
        <v>43443</v>
      </c>
      <c r="D55" s="30" t="s">
        <v>17</v>
      </c>
      <c r="E55" s="40">
        <f t="shared" si="7"/>
        <v>15.5</v>
      </c>
      <c r="F55" s="40">
        <v>88</v>
      </c>
      <c r="G55" s="40">
        <v>72</v>
      </c>
      <c r="H55" s="40">
        <f t="shared" si="3"/>
        <v>72</v>
      </c>
      <c r="I55" s="40">
        <f t="shared" si="4"/>
        <v>0</v>
      </c>
      <c r="J55" s="43">
        <f t="shared" si="6"/>
        <v>15.5</v>
      </c>
      <c r="K55" s="15"/>
      <c r="L55" s="8"/>
      <c r="M55" s="8"/>
      <c r="N55" s="8"/>
      <c r="O55" s="8"/>
      <c r="P55" s="8"/>
      <c r="Q55" s="8"/>
      <c r="R55" s="8"/>
      <c r="S55" s="8"/>
    </row>
    <row r="56" spans="1:19" ht="13.5" customHeight="1">
      <c r="A56" s="10"/>
      <c r="B56" s="37" t="s">
        <v>41</v>
      </c>
      <c r="C56" s="38">
        <v>43443</v>
      </c>
      <c r="D56" s="30" t="s">
        <v>17</v>
      </c>
      <c r="E56" s="40">
        <f t="shared" si="7"/>
        <v>7.199999999999999</v>
      </c>
      <c r="F56" s="40">
        <v>72</v>
      </c>
      <c r="G56" s="40">
        <v>72</v>
      </c>
      <c r="H56" s="40">
        <f t="shared" si="3"/>
        <v>65</v>
      </c>
      <c r="I56" s="40">
        <f t="shared" si="4"/>
        <v>7</v>
      </c>
      <c r="J56" s="43">
        <f t="shared" si="6"/>
        <v>5.1</v>
      </c>
      <c r="K56" s="15"/>
      <c r="L56" s="8"/>
      <c r="M56" s="8"/>
      <c r="N56" s="8"/>
      <c r="O56" s="8"/>
      <c r="P56" s="8"/>
      <c r="Q56" s="8"/>
      <c r="R56" s="8"/>
      <c r="S56" s="8"/>
    </row>
    <row r="57" spans="1:19" ht="13.5" customHeight="1">
      <c r="A57" s="10"/>
      <c r="B57" s="37" t="s">
        <v>42</v>
      </c>
      <c r="C57" s="38">
        <v>43443</v>
      </c>
      <c r="D57" s="30" t="s">
        <v>17</v>
      </c>
      <c r="E57" s="39">
        <f t="shared" si="7"/>
        <v>15.500000000000002</v>
      </c>
      <c r="F57" s="40">
        <v>83</v>
      </c>
      <c r="G57" s="40">
        <v>72</v>
      </c>
      <c r="H57" s="39">
        <f t="shared" si="3"/>
        <v>67</v>
      </c>
      <c r="I57" s="39">
        <f t="shared" si="4"/>
        <v>5</v>
      </c>
      <c r="J57" s="43">
        <f t="shared" si="6"/>
        <v>14.000000000000002</v>
      </c>
      <c r="K57" s="15"/>
      <c r="L57" s="8"/>
      <c r="M57" s="8"/>
      <c r="N57" s="8"/>
      <c r="O57" s="8"/>
      <c r="P57" s="8"/>
      <c r="Q57" s="8"/>
      <c r="R57" s="8"/>
      <c r="S57" s="8"/>
    </row>
    <row r="58" spans="1:19" ht="13.5" customHeight="1">
      <c r="A58" s="10"/>
      <c r="B58" s="37" t="s">
        <v>43</v>
      </c>
      <c r="C58" s="38">
        <v>43443</v>
      </c>
      <c r="D58" s="30" t="s">
        <v>17</v>
      </c>
      <c r="E58" s="39">
        <f t="shared" si="7"/>
        <v>8.9</v>
      </c>
      <c r="F58" s="40">
        <v>73</v>
      </c>
      <c r="G58" s="40">
        <v>72</v>
      </c>
      <c r="H58" s="39">
        <f t="shared" si="3"/>
        <v>64</v>
      </c>
      <c r="I58" s="39">
        <f t="shared" si="4"/>
        <v>8</v>
      </c>
      <c r="J58" s="43">
        <f t="shared" si="6"/>
        <v>6.5</v>
      </c>
      <c r="K58" s="15"/>
      <c r="L58" s="8"/>
      <c r="M58" s="8"/>
      <c r="N58" s="8"/>
      <c r="O58" s="8"/>
      <c r="P58" s="8"/>
      <c r="Q58" s="8"/>
      <c r="R58" s="8"/>
      <c r="S58" s="8"/>
    </row>
    <row r="59" spans="1:19" ht="13.5" customHeight="1">
      <c r="A59" s="10"/>
      <c r="B59" s="37" t="s">
        <v>152</v>
      </c>
      <c r="C59" s="38">
        <v>43443</v>
      </c>
      <c r="D59" s="30" t="s">
        <v>17</v>
      </c>
      <c r="E59" s="40">
        <v>32.6</v>
      </c>
      <c r="F59" s="40">
        <v>111</v>
      </c>
      <c r="G59" s="40">
        <v>72</v>
      </c>
      <c r="H59" s="40">
        <f t="shared" si="3"/>
        <v>78</v>
      </c>
      <c r="I59" s="40">
        <f t="shared" si="4"/>
        <v>-6</v>
      </c>
      <c r="J59" s="43">
        <f t="shared" si="6"/>
        <v>32.7</v>
      </c>
      <c r="K59" s="15"/>
      <c r="L59" s="8"/>
      <c r="M59" s="8"/>
      <c r="N59" s="8"/>
      <c r="O59" s="8"/>
      <c r="P59" s="8"/>
      <c r="Q59" s="8"/>
      <c r="R59" s="8"/>
      <c r="S59" s="8"/>
    </row>
    <row r="60" spans="1:19" ht="13.5" customHeight="1">
      <c r="A60" s="10"/>
      <c r="B60" s="37" t="s">
        <v>47</v>
      </c>
      <c r="C60" s="38">
        <v>43443</v>
      </c>
      <c r="D60" s="30" t="s">
        <v>17</v>
      </c>
      <c r="E60" s="39">
        <f>J46</f>
        <v>8.100000000000001</v>
      </c>
      <c r="F60" s="40">
        <v>83</v>
      </c>
      <c r="G60" s="40">
        <v>72</v>
      </c>
      <c r="H60" s="39">
        <f t="shared" si="3"/>
        <v>75</v>
      </c>
      <c r="I60" s="39">
        <f t="shared" si="4"/>
        <v>-3</v>
      </c>
      <c r="J60" s="43">
        <f t="shared" si="6"/>
        <v>8.100000000000001</v>
      </c>
      <c r="K60" s="15"/>
      <c r="L60" s="8"/>
      <c r="M60" s="8"/>
      <c r="N60" s="8"/>
      <c r="O60" s="8"/>
      <c r="P60" s="8"/>
      <c r="Q60" s="8"/>
      <c r="R60" s="8"/>
      <c r="S60" s="8"/>
    </row>
    <row r="61" spans="1:19" ht="13.5" customHeight="1">
      <c r="A61" s="10"/>
      <c r="B61" s="37" t="s">
        <v>84</v>
      </c>
      <c r="C61" s="38">
        <v>43443</v>
      </c>
      <c r="D61" s="30" t="s">
        <v>17</v>
      </c>
      <c r="E61" s="39">
        <f>J47</f>
        <v>13.7</v>
      </c>
      <c r="F61" s="40">
        <v>82</v>
      </c>
      <c r="G61" s="40">
        <v>72</v>
      </c>
      <c r="H61" s="39">
        <f t="shared" si="3"/>
        <v>68</v>
      </c>
      <c r="I61" s="39">
        <f t="shared" si="4"/>
        <v>4</v>
      </c>
      <c r="J61" s="43">
        <f t="shared" si="6"/>
        <v>12.5</v>
      </c>
      <c r="K61" s="15"/>
      <c r="L61" s="8"/>
      <c r="M61" s="8"/>
      <c r="N61" s="8"/>
      <c r="O61" s="8"/>
      <c r="P61" s="8"/>
      <c r="Q61" s="8"/>
      <c r="R61" s="8"/>
      <c r="S61" s="8"/>
    </row>
    <row r="62" spans="1:19" ht="13.5" customHeight="1">
      <c r="A62" s="10"/>
      <c r="B62" s="37" t="s">
        <v>148</v>
      </c>
      <c r="C62" s="38">
        <v>43443</v>
      </c>
      <c r="D62" s="30" t="s">
        <v>17</v>
      </c>
      <c r="E62" s="39">
        <f>J48</f>
        <v>22.5</v>
      </c>
      <c r="F62" s="40">
        <v>132</v>
      </c>
      <c r="G62" s="40">
        <v>72</v>
      </c>
      <c r="H62" s="39">
        <f t="shared" si="3"/>
        <v>109</v>
      </c>
      <c r="I62" s="39">
        <f t="shared" si="4"/>
        <v>-37</v>
      </c>
      <c r="J62" s="43">
        <f t="shared" si="6"/>
        <v>22.6</v>
      </c>
      <c r="K62" s="15"/>
      <c r="L62" s="8"/>
      <c r="M62" s="8"/>
      <c r="N62" s="8"/>
      <c r="O62" s="8"/>
      <c r="P62" s="8"/>
      <c r="Q62" s="8"/>
      <c r="R62" s="8"/>
      <c r="S62" s="8"/>
    </row>
    <row r="63" spans="1:19" ht="13.5" customHeight="1">
      <c r="A63" s="10"/>
      <c r="B63" s="37" t="s">
        <v>51</v>
      </c>
      <c r="C63" s="38">
        <v>43443</v>
      </c>
      <c r="D63" s="30" t="s">
        <v>17</v>
      </c>
      <c r="E63" s="39">
        <f>J49</f>
        <v>22.3</v>
      </c>
      <c r="F63" s="40">
        <v>95</v>
      </c>
      <c r="G63" s="40">
        <v>72</v>
      </c>
      <c r="H63" s="39">
        <f t="shared" si="3"/>
        <v>73</v>
      </c>
      <c r="I63" s="39">
        <f t="shared" si="4"/>
        <v>-1</v>
      </c>
      <c r="J63" s="43">
        <f t="shared" si="6"/>
        <v>22.3</v>
      </c>
      <c r="K63" s="15"/>
      <c r="L63" s="8"/>
      <c r="M63" s="8"/>
      <c r="N63" s="8"/>
      <c r="O63" s="8"/>
      <c r="P63" s="8"/>
      <c r="Q63" s="8"/>
      <c r="R63" s="8"/>
      <c r="S63" s="8"/>
    </row>
    <row r="64" spans="1:19" ht="13.5" customHeight="1">
      <c r="A64" s="10"/>
      <c r="B64" s="37" t="s">
        <v>53</v>
      </c>
      <c r="C64" s="38">
        <v>43443</v>
      </c>
      <c r="D64" s="30" t="s">
        <v>17</v>
      </c>
      <c r="E64" s="40">
        <v>36</v>
      </c>
      <c r="F64" s="40">
        <v>133</v>
      </c>
      <c r="G64" s="40">
        <v>72</v>
      </c>
      <c r="H64" s="40">
        <f t="shared" si="3"/>
        <v>97</v>
      </c>
      <c r="I64" s="40">
        <f t="shared" si="4"/>
        <v>-25</v>
      </c>
      <c r="J64" s="43">
        <v>36</v>
      </c>
      <c r="K64" s="15"/>
      <c r="L64" s="30" t="s">
        <v>157</v>
      </c>
      <c r="M64" s="8"/>
      <c r="N64" s="8"/>
      <c r="O64" s="8"/>
      <c r="P64" s="8"/>
      <c r="Q64" s="8"/>
      <c r="R64" s="8"/>
      <c r="S64" s="8"/>
    </row>
    <row r="65" spans="1:19" ht="13.5" customHeight="1">
      <c r="A65" s="10"/>
      <c r="B65" s="46" t="s">
        <v>46</v>
      </c>
      <c r="C65" s="47">
        <v>43443</v>
      </c>
      <c r="D65" s="48" t="s">
        <v>17</v>
      </c>
      <c r="E65" s="42">
        <f>J51</f>
        <v>13.6</v>
      </c>
      <c r="F65" s="42">
        <v>88</v>
      </c>
      <c r="G65" s="42">
        <v>72</v>
      </c>
      <c r="H65" s="42">
        <f t="shared" si="3"/>
        <v>74</v>
      </c>
      <c r="I65" s="42">
        <f t="shared" si="4"/>
        <v>-2</v>
      </c>
      <c r="J65" s="79">
        <f aca="true" t="shared" si="8" ref="J65:J112">IF(I65&gt;0,E65-I65*0.3,IF(I65&lt;-3,E65+0.1,E65))</f>
        <v>13.6</v>
      </c>
      <c r="K65" s="15"/>
      <c r="L65" s="8"/>
      <c r="M65" s="8"/>
      <c r="N65" s="8"/>
      <c r="O65" s="8"/>
      <c r="P65" s="8"/>
      <c r="Q65" s="8"/>
      <c r="R65" s="8"/>
      <c r="S65" s="8"/>
    </row>
    <row r="66" spans="1:19" ht="13.5" customHeight="1">
      <c r="A66" s="10"/>
      <c r="B66" s="31" t="s">
        <v>38</v>
      </c>
      <c r="C66" s="32">
        <f>E3</f>
        <v>43450</v>
      </c>
      <c r="D66" s="33" t="s">
        <v>30</v>
      </c>
      <c r="E66" s="35">
        <f>J52</f>
        <v>6.4</v>
      </c>
      <c r="F66" s="35">
        <v>85</v>
      </c>
      <c r="G66" s="35">
        <v>72</v>
      </c>
      <c r="H66" s="35">
        <f t="shared" si="3"/>
        <v>79</v>
      </c>
      <c r="I66" s="35">
        <f t="shared" si="4"/>
        <v>-7</v>
      </c>
      <c r="J66" s="78">
        <f t="shared" si="8"/>
        <v>6.5</v>
      </c>
      <c r="K66" s="15"/>
      <c r="L66" s="8"/>
      <c r="M66" s="8"/>
      <c r="N66" s="8"/>
      <c r="O66" s="8"/>
      <c r="P66" s="8"/>
      <c r="Q66" s="8"/>
      <c r="R66" s="8"/>
      <c r="S66" s="8"/>
    </row>
    <row r="67" spans="1:19" ht="13.5" customHeight="1">
      <c r="A67" s="10"/>
      <c r="B67" s="37" t="s">
        <v>39</v>
      </c>
      <c r="C67" s="38">
        <v>43450</v>
      </c>
      <c r="D67" s="30" t="s">
        <v>30</v>
      </c>
      <c r="E67" s="40">
        <f>J53</f>
        <v>4.799999999999999</v>
      </c>
      <c r="F67" s="40">
        <v>79</v>
      </c>
      <c r="G67" s="40">
        <v>72</v>
      </c>
      <c r="H67" s="40">
        <f t="shared" si="3"/>
        <v>74</v>
      </c>
      <c r="I67" s="40">
        <f t="shared" si="4"/>
        <v>-2</v>
      </c>
      <c r="J67" s="43">
        <f t="shared" si="8"/>
        <v>4.799999999999999</v>
      </c>
      <c r="K67" s="15"/>
      <c r="L67" s="8"/>
      <c r="M67" s="8"/>
      <c r="N67" s="8"/>
      <c r="O67" s="8"/>
      <c r="P67" s="8"/>
      <c r="Q67" s="8"/>
      <c r="R67" s="8"/>
      <c r="S67" s="8"/>
    </row>
    <row r="68" spans="1:19" ht="13.5" customHeight="1">
      <c r="A68" s="10"/>
      <c r="B68" s="37" t="s">
        <v>41</v>
      </c>
      <c r="C68" s="38">
        <v>43450</v>
      </c>
      <c r="D68" s="30" t="s">
        <v>30</v>
      </c>
      <c r="E68" s="40">
        <f>J56</f>
        <v>5.1</v>
      </c>
      <c r="F68" s="40">
        <v>69</v>
      </c>
      <c r="G68" s="40">
        <v>72</v>
      </c>
      <c r="H68" s="40">
        <f t="shared" si="3"/>
        <v>64</v>
      </c>
      <c r="I68" s="40">
        <f t="shared" si="4"/>
        <v>8</v>
      </c>
      <c r="J68" s="43">
        <f t="shared" si="8"/>
        <v>2.6999999999999997</v>
      </c>
      <c r="K68" s="15"/>
      <c r="L68" s="8"/>
      <c r="M68" s="8"/>
      <c r="N68" s="8"/>
      <c r="O68" s="8"/>
      <c r="P68" s="8"/>
      <c r="Q68" s="8"/>
      <c r="R68" s="8"/>
      <c r="S68" s="8"/>
    </row>
    <row r="69" spans="1:19" ht="13.5" customHeight="1">
      <c r="A69" s="10"/>
      <c r="B69" s="37" t="s">
        <v>42</v>
      </c>
      <c r="C69" s="38">
        <v>43450</v>
      </c>
      <c r="D69" s="30" t="s">
        <v>30</v>
      </c>
      <c r="E69" s="39">
        <f>J57</f>
        <v>14.000000000000002</v>
      </c>
      <c r="F69" s="40">
        <v>81</v>
      </c>
      <c r="G69" s="40">
        <v>72</v>
      </c>
      <c r="H69" s="39">
        <f aca="true" t="shared" si="9" ref="H69:H100">F69-ROUND(E69,0)</f>
        <v>67</v>
      </c>
      <c r="I69" s="39">
        <f aca="true" t="shared" si="10" ref="I69:I100">G69-H69</f>
        <v>5</v>
      </c>
      <c r="J69" s="43">
        <f t="shared" si="8"/>
        <v>12.500000000000002</v>
      </c>
      <c r="K69" s="15"/>
      <c r="L69" s="8"/>
      <c r="M69" s="8"/>
      <c r="N69" s="8"/>
      <c r="O69" s="8"/>
      <c r="P69" s="8"/>
      <c r="Q69" s="8"/>
      <c r="R69" s="8"/>
      <c r="S69" s="8"/>
    </row>
    <row r="70" spans="1:19" ht="13.5" customHeight="1">
      <c r="A70" s="10"/>
      <c r="B70" s="37" t="s">
        <v>43</v>
      </c>
      <c r="C70" s="38">
        <v>43450</v>
      </c>
      <c r="D70" s="30" t="s">
        <v>30</v>
      </c>
      <c r="E70" s="39">
        <f>J58</f>
        <v>6.5</v>
      </c>
      <c r="F70" s="40">
        <v>79</v>
      </c>
      <c r="G70" s="40">
        <v>72</v>
      </c>
      <c r="H70" s="39">
        <f t="shared" si="9"/>
        <v>72</v>
      </c>
      <c r="I70" s="39">
        <f t="shared" si="10"/>
        <v>0</v>
      </c>
      <c r="J70" s="43">
        <f t="shared" si="8"/>
        <v>6.5</v>
      </c>
      <c r="K70" s="15"/>
      <c r="L70" s="8"/>
      <c r="M70" s="8"/>
      <c r="N70" s="8"/>
      <c r="O70" s="8"/>
      <c r="P70" s="8"/>
      <c r="Q70" s="8"/>
      <c r="R70" s="8"/>
      <c r="S70" s="8"/>
    </row>
    <row r="71" spans="1:19" ht="13.5" customHeight="1">
      <c r="A71" s="10"/>
      <c r="B71" s="37" t="s">
        <v>47</v>
      </c>
      <c r="C71" s="38">
        <v>43450</v>
      </c>
      <c r="D71" s="30" t="s">
        <v>30</v>
      </c>
      <c r="E71" s="39">
        <f>J60</f>
        <v>8.100000000000001</v>
      </c>
      <c r="F71" s="40">
        <v>84</v>
      </c>
      <c r="G71" s="40">
        <v>72</v>
      </c>
      <c r="H71" s="39">
        <f t="shared" si="9"/>
        <v>76</v>
      </c>
      <c r="I71" s="39">
        <f t="shared" si="10"/>
        <v>-4</v>
      </c>
      <c r="J71" s="43">
        <f t="shared" si="8"/>
        <v>8.200000000000001</v>
      </c>
      <c r="K71" s="15"/>
      <c r="L71" s="8"/>
      <c r="M71" s="8"/>
      <c r="N71" s="8"/>
      <c r="O71" s="8"/>
      <c r="P71" s="8"/>
      <c r="Q71" s="8"/>
      <c r="R71" s="8"/>
      <c r="S71" s="8"/>
    </row>
    <row r="72" spans="1:19" ht="13.5" customHeight="1">
      <c r="A72" s="10"/>
      <c r="B72" s="37" t="s">
        <v>84</v>
      </c>
      <c r="C72" s="38">
        <v>43450</v>
      </c>
      <c r="D72" s="30" t="s">
        <v>30</v>
      </c>
      <c r="E72" s="39">
        <f>J61</f>
        <v>12.5</v>
      </c>
      <c r="F72" s="40">
        <v>85</v>
      </c>
      <c r="G72" s="40">
        <v>72</v>
      </c>
      <c r="H72" s="39">
        <f t="shared" si="9"/>
        <v>72</v>
      </c>
      <c r="I72" s="39">
        <f t="shared" si="10"/>
        <v>0</v>
      </c>
      <c r="J72" s="43">
        <f t="shared" si="8"/>
        <v>12.5</v>
      </c>
      <c r="K72" s="15"/>
      <c r="L72" s="8"/>
      <c r="M72" s="8"/>
      <c r="N72" s="8"/>
      <c r="O72" s="8"/>
      <c r="P72" s="8"/>
      <c r="Q72" s="8"/>
      <c r="R72" s="8"/>
      <c r="S72" s="8"/>
    </row>
    <row r="73" spans="1:19" ht="13.5" customHeight="1">
      <c r="A73" s="10"/>
      <c r="B73" s="37" t="s">
        <v>148</v>
      </c>
      <c r="C73" s="38">
        <v>43450</v>
      </c>
      <c r="D73" s="30" t="s">
        <v>30</v>
      </c>
      <c r="E73" s="39">
        <f>J62</f>
        <v>22.6</v>
      </c>
      <c r="F73" s="40">
        <v>105</v>
      </c>
      <c r="G73" s="40">
        <v>72</v>
      </c>
      <c r="H73" s="39">
        <f t="shared" si="9"/>
        <v>82</v>
      </c>
      <c r="I73" s="39">
        <f t="shared" si="10"/>
        <v>-10</v>
      </c>
      <c r="J73" s="43">
        <f t="shared" si="8"/>
        <v>22.700000000000003</v>
      </c>
      <c r="K73" s="15"/>
      <c r="L73" s="8"/>
      <c r="M73" s="8"/>
      <c r="N73" s="8"/>
      <c r="O73" s="8"/>
      <c r="P73" s="8"/>
      <c r="Q73" s="8"/>
      <c r="R73" s="8"/>
      <c r="S73" s="8"/>
    </row>
    <row r="74" spans="1:19" ht="13.5" customHeight="1">
      <c r="A74" s="10"/>
      <c r="B74" s="37" t="s">
        <v>83</v>
      </c>
      <c r="C74" s="38">
        <v>43450</v>
      </c>
      <c r="D74" s="30" t="s">
        <v>30</v>
      </c>
      <c r="E74" s="40">
        <v>5.1</v>
      </c>
      <c r="F74" s="40">
        <v>83</v>
      </c>
      <c r="G74" s="40">
        <v>72</v>
      </c>
      <c r="H74" s="40">
        <f t="shared" si="9"/>
        <v>78</v>
      </c>
      <c r="I74" s="40">
        <f t="shared" si="10"/>
        <v>-6</v>
      </c>
      <c r="J74" s="43">
        <f t="shared" si="8"/>
        <v>5.199999999999999</v>
      </c>
      <c r="K74" s="15"/>
      <c r="L74" s="8"/>
      <c r="M74" s="8"/>
      <c r="N74" s="8"/>
      <c r="O74" s="8"/>
      <c r="P74" s="8"/>
      <c r="Q74" s="8"/>
      <c r="R74" s="8"/>
      <c r="S74" s="8"/>
    </row>
    <row r="75" spans="1:19" ht="13.5" customHeight="1">
      <c r="A75" s="10"/>
      <c r="B75" s="37" t="s">
        <v>49</v>
      </c>
      <c r="C75" s="38">
        <v>43450</v>
      </c>
      <c r="D75" s="30" t="s">
        <v>30</v>
      </c>
      <c r="E75" s="40">
        <v>12.1</v>
      </c>
      <c r="F75" s="40">
        <v>88</v>
      </c>
      <c r="G75" s="40">
        <v>72</v>
      </c>
      <c r="H75" s="40">
        <f t="shared" si="9"/>
        <v>76</v>
      </c>
      <c r="I75" s="40">
        <f t="shared" si="10"/>
        <v>-4</v>
      </c>
      <c r="J75" s="43">
        <f t="shared" si="8"/>
        <v>12.2</v>
      </c>
      <c r="K75" s="15"/>
      <c r="L75" s="8"/>
      <c r="M75" s="8"/>
      <c r="N75" s="8"/>
      <c r="O75" s="8"/>
      <c r="P75" s="8"/>
      <c r="Q75" s="8"/>
      <c r="R75" s="8"/>
      <c r="S75" s="8"/>
    </row>
    <row r="76" spans="1:19" ht="13.5" customHeight="1">
      <c r="A76" s="10"/>
      <c r="B76" s="46" t="s">
        <v>44</v>
      </c>
      <c r="C76" s="47">
        <v>43450</v>
      </c>
      <c r="D76" s="48" t="s">
        <v>30</v>
      </c>
      <c r="E76" s="42">
        <f>J44</f>
        <v>12.1</v>
      </c>
      <c r="F76" s="42">
        <v>88</v>
      </c>
      <c r="G76" s="42">
        <v>72</v>
      </c>
      <c r="H76" s="42">
        <f t="shared" si="9"/>
        <v>76</v>
      </c>
      <c r="I76" s="42">
        <f t="shared" si="10"/>
        <v>-4</v>
      </c>
      <c r="J76" s="79">
        <f t="shared" si="8"/>
        <v>12.2</v>
      </c>
      <c r="K76" s="15"/>
      <c r="L76" s="8"/>
      <c r="M76" s="8"/>
      <c r="N76" s="8"/>
      <c r="O76" s="8"/>
      <c r="P76" s="8"/>
      <c r="Q76" s="8"/>
      <c r="R76" s="8"/>
      <c r="S76" s="8"/>
    </row>
    <row r="77" spans="1:19" ht="13.5" customHeight="1">
      <c r="A77" s="10"/>
      <c r="B77" s="31" t="s">
        <v>38</v>
      </c>
      <c r="C77" s="32">
        <v>43464</v>
      </c>
      <c r="D77" s="33" t="s">
        <v>24</v>
      </c>
      <c r="E77" s="35">
        <f aca="true" t="shared" si="11" ref="E77:E82">J66</f>
        <v>6.5</v>
      </c>
      <c r="F77" s="35">
        <v>73</v>
      </c>
      <c r="G77" s="35">
        <v>71</v>
      </c>
      <c r="H77" s="35">
        <f t="shared" si="9"/>
        <v>66</v>
      </c>
      <c r="I77" s="35">
        <f t="shared" si="10"/>
        <v>5</v>
      </c>
      <c r="J77" s="78">
        <f t="shared" si="8"/>
        <v>5</v>
      </c>
      <c r="K77" s="15"/>
      <c r="L77" s="8"/>
      <c r="M77" s="8"/>
      <c r="N77" s="8"/>
      <c r="O77" s="8"/>
      <c r="P77" s="8"/>
      <c r="Q77" s="8"/>
      <c r="R77" s="8"/>
      <c r="S77" s="8"/>
    </row>
    <row r="78" spans="1:19" ht="13.5" customHeight="1">
      <c r="A78" s="10"/>
      <c r="B78" s="37" t="s">
        <v>39</v>
      </c>
      <c r="C78" s="38">
        <v>43464</v>
      </c>
      <c r="D78" s="30" t="s">
        <v>24</v>
      </c>
      <c r="E78" s="40">
        <f t="shared" si="11"/>
        <v>4.799999999999999</v>
      </c>
      <c r="F78" s="40">
        <v>69</v>
      </c>
      <c r="G78" s="40">
        <v>71</v>
      </c>
      <c r="H78" s="40">
        <f t="shared" si="9"/>
        <v>64</v>
      </c>
      <c r="I78" s="40">
        <f t="shared" si="10"/>
        <v>7</v>
      </c>
      <c r="J78" s="43">
        <f t="shared" si="8"/>
        <v>2.699999999999999</v>
      </c>
      <c r="K78" s="15"/>
      <c r="L78" s="8"/>
      <c r="M78" s="8"/>
      <c r="N78" s="8"/>
      <c r="O78" s="8"/>
      <c r="P78" s="8"/>
      <c r="Q78" s="8"/>
      <c r="R78" s="8"/>
      <c r="S78" s="8"/>
    </row>
    <row r="79" spans="1:19" ht="13.5" customHeight="1">
      <c r="A79" s="10"/>
      <c r="B79" s="37" t="s">
        <v>41</v>
      </c>
      <c r="C79" s="38">
        <v>43464</v>
      </c>
      <c r="D79" s="30" t="s">
        <v>24</v>
      </c>
      <c r="E79" s="40">
        <f t="shared" si="11"/>
        <v>2.6999999999999997</v>
      </c>
      <c r="F79" s="40">
        <v>70</v>
      </c>
      <c r="G79" s="40">
        <v>71</v>
      </c>
      <c r="H79" s="40">
        <f t="shared" si="9"/>
        <v>67</v>
      </c>
      <c r="I79" s="40">
        <f t="shared" si="10"/>
        <v>4</v>
      </c>
      <c r="J79" s="43">
        <f t="shared" si="8"/>
        <v>1.4999999999999998</v>
      </c>
      <c r="K79" s="15"/>
      <c r="L79" s="8"/>
      <c r="M79" s="8"/>
      <c r="N79" s="8"/>
      <c r="O79" s="8"/>
      <c r="P79" s="8"/>
      <c r="Q79" s="8"/>
      <c r="R79" s="8"/>
      <c r="S79" s="8"/>
    </row>
    <row r="80" spans="1:19" ht="13.5" customHeight="1">
      <c r="A80" s="10"/>
      <c r="B80" s="37" t="s">
        <v>42</v>
      </c>
      <c r="C80" s="38">
        <v>43464</v>
      </c>
      <c r="D80" s="30" t="s">
        <v>24</v>
      </c>
      <c r="E80" s="39">
        <f t="shared" si="11"/>
        <v>12.500000000000002</v>
      </c>
      <c r="F80" s="40">
        <v>73</v>
      </c>
      <c r="G80" s="40">
        <v>71</v>
      </c>
      <c r="H80" s="39">
        <f t="shared" si="9"/>
        <v>60</v>
      </c>
      <c r="I80" s="39">
        <f t="shared" si="10"/>
        <v>11</v>
      </c>
      <c r="J80" s="43">
        <f t="shared" si="8"/>
        <v>9.200000000000003</v>
      </c>
      <c r="K80" s="15"/>
      <c r="L80" s="8"/>
      <c r="M80" s="8"/>
      <c r="N80" s="8"/>
      <c r="O80" s="8"/>
      <c r="P80" s="8"/>
      <c r="Q80" s="8"/>
      <c r="R80" s="8"/>
      <c r="S80" s="8"/>
    </row>
    <row r="81" spans="1:19" ht="13.5" customHeight="1">
      <c r="A81" s="10"/>
      <c r="B81" s="37" t="s">
        <v>43</v>
      </c>
      <c r="C81" s="38">
        <v>43464</v>
      </c>
      <c r="D81" s="30" t="s">
        <v>24</v>
      </c>
      <c r="E81" s="39">
        <f t="shared" si="11"/>
        <v>6.5</v>
      </c>
      <c r="F81" s="40">
        <v>79</v>
      </c>
      <c r="G81" s="40">
        <v>71</v>
      </c>
      <c r="H81" s="39">
        <f t="shared" si="9"/>
        <v>72</v>
      </c>
      <c r="I81" s="39">
        <f t="shared" si="10"/>
        <v>-1</v>
      </c>
      <c r="J81" s="43">
        <f t="shared" si="8"/>
        <v>6.5</v>
      </c>
      <c r="K81" s="15"/>
      <c r="L81" s="8"/>
      <c r="M81" s="8"/>
      <c r="N81" s="8"/>
      <c r="O81" s="8"/>
      <c r="P81" s="8"/>
      <c r="Q81" s="8"/>
      <c r="R81" s="8"/>
      <c r="S81" s="8"/>
    </row>
    <row r="82" spans="1:19" ht="13.5" customHeight="1">
      <c r="A82" s="10"/>
      <c r="B82" s="37" t="s">
        <v>47</v>
      </c>
      <c r="C82" s="38">
        <v>43464</v>
      </c>
      <c r="D82" s="30" t="s">
        <v>24</v>
      </c>
      <c r="E82" s="39">
        <f t="shared" si="11"/>
        <v>8.200000000000001</v>
      </c>
      <c r="F82" s="40">
        <v>75</v>
      </c>
      <c r="G82" s="40">
        <v>71</v>
      </c>
      <c r="H82" s="39">
        <f t="shared" si="9"/>
        <v>67</v>
      </c>
      <c r="I82" s="39">
        <f t="shared" si="10"/>
        <v>4</v>
      </c>
      <c r="J82" s="43">
        <f t="shared" si="8"/>
        <v>7.000000000000001</v>
      </c>
      <c r="K82" s="15"/>
      <c r="L82" s="8"/>
      <c r="M82" s="8"/>
      <c r="N82" s="8"/>
      <c r="O82" s="8"/>
      <c r="P82" s="8"/>
      <c r="Q82" s="8"/>
      <c r="R82" s="8"/>
      <c r="S82" s="8"/>
    </row>
    <row r="83" spans="1:19" ht="13.5" customHeight="1">
      <c r="A83" s="10"/>
      <c r="B83" s="37" t="s">
        <v>148</v>
      </c>
      <c r="C83" s="38">
        <v>43464</v>
      </c>
      <c r="D83" s="30" t="s">
        <v>24</v>
      </c>
      <c r="E83" s="39">
        <f>J73</f>
        <v>22.700000000000003</v>
      </c>
      <c r="F83" s="40">
        <v>97</v>
      </c>
      <c r="G83" s="40">
        <v>71</v>
      </c>
      <c r="H83" s="39">
        <f t="shared" si="9"/>
        <v>74</v>
      </c>
      <c r="I83" s="39">
        <f t="shared" si="10"/>
        <v>-3</v>
      </c>
      <c r="J83" s="43">
        <f t="shared" si="8"/>
        <v>22.700000000000003</v>
      </c>
      <c r="K83" s="15"/>
      <c r="L83" s="8"/>
      <c r="M83" s="8"/>
      <c r="N83" s="8"/>
      <c r="O83" s="8"/>
      <c r="P83" s="8"/>
      <c r="Q83" s="8"/>
      <c r="R83" s="8"/>
      <c r="S83" s="8"/>
    </row>
    <row r="84" spans="1:19" ht="13.5" customHeight="1">
      <c r="A84" s="10"/>
      <c r="B84" s="37" t="s">
        <v>44</v>
      </c>
      <c r="C84" s="38">
        <v>43464</v>
      </c>
      <c r="D84" s="30" t="s">
        <v>24</v>
      </c>
      <c r="E84" s="39">
        <f>J76</f>
        <v>12.2</v>
      </c>
      <c r="F84" s="40">
        <v>83</v>
      </c>
      <c r="G84" s="40">
        <v>71</v>
      </c>
      <c r="H84" s="39">
        <f t="shared" si="9"/>
        <v>71</v>
      </c>
      <c r="I84" s="39">
        <f t="shared" si="10"/>
        <v>0</v>
      </c>
      <c r="J84" s="43">
        <f t="shared" si="8"/>
        <v>12.2</v>
      </c>
      <c r="K84" s="15"/>
      <c r="L84" s="8"/>
      <c r="M84" s="8"/>
      <c r="N84" s="8"/>
      <c r="O84" s="8"/>
      <c r="P84" s="8"/>
      <c r="Q84" s="8"/>
      <c r="R84" s="8"/>
      <c r="S84" s="8"/>
    </row>
    <row r="85" spans="1:19" ht="13.5" customHeight="1">
      <c r="A85" s="10"/>
      <c r="B85" s="37" t="s">
        <v>68</v>
      </c>
      <c r="C85" s="38">
        <v>43464</v>
      </c>
      <c r="D85" s="30" t="s">
        <v>24</v>
      </c>
      <c r="E85" s="40">
        <v>9.7</v>
      </c>
      <c r="F85" s="40">
        <v>76</v>
      </c>
      <c r="G85" s="40">
        <v>71</v>
      </c>
      <c r="H85" s="40">
        <f t="shared" si="9"/>
        <v>66</v>
      </c>
      <c r="I85" s="40">
        <f t="shared" si="10"/>
        <v>5</v>
      </c>
      <c r="J85" s="43">
        <f t="shared" si="8"/>
        <v>8.2</v>
      </c>
      <c r="K85" s="15"/>
      <c r="L85" s="8"/>
      <c r="M85" s="8"/>
      <c r="N85" s="8"/>
      <c r="O85" s="8"/>
      <c r="P85" s="8"/>
      <c r="Q85" s="8"/>
      <c r="R85" s="8"/>
      <c r="S85" s="8"/>
    </row>
    <row r="86" spans="1:19" ht="13.5" customHeight="1">
      <c r="A86" s="10"/>
      <c r="B86" s="37" t="s">
        <v>61</v>
      </c>
      <c r="C86" s="38">
        <v>43464</v>
      </c>
      <c r="D86" s="30" t="s">
        <v>24</v>
      </c>
      <c r="E86" s="40">
        <v>9.6</v>
      </c>
      <c r="F86" s="40">
        <v>81</v>
      </c>
      <c r="G86" s="40">
        <v>71</v>
      </c>
      <c r="H86" s="40">
        <f t="shared" si="9"/>
        <v>71</v>
      </c>
      <c r="I86" s="40">
        <f t="shared" si="10"/>
        <v>0</v>
      </c>
      <c r="J86" s="43">
        <f t="shared" si="8"/>
        <v>9.6</v>
      </c>
      <c r="K86" s="15"/>
      <c r="L86" s="8"/>
      <c r="M86" s="8"/>
      <c r="N86" s="8"/>
      <c r="O86" s="8"/>
      <c r="P86" s="8"/>
      <c r="Q86" s="8"/>
      <c r="R86" s="8"/>
      <c r="S86" s="8"/>
    </row>
    <row r="87" spans="1:19" ht="13.5" customHeight="1">
      <c r="A87" s="10"/>
      <c r="B87" s="37" t="s">
        <v>153</v>
      </c>
      <c r="C87" s="38">
        <v>43464</v>
      </c>
      <c r="D87" s="30" t="s">
        <v>24</v>
      </c>
      <c r="E87" s="40">
        <v>17.7</v>
      </c>
      <c r="F87" s="40">
        <v>97</v>
      </c>
      <c r="G87" s="40">
        <v>71</v>
      </c>
      <c r="H87" s="40">
        <f t="shared" si="9"/>
        <v>79</v>
      </c>
      <c r="I87" s="40">
        <f t="shared" si="10"/>
        <v>-8</v>
      </c>
      <c r="J87" s="43">
        <f t="shared" si="8"/>
        <v>17.8</v>
      </c>
      <c r="K87" s="15"/>
      <c r="L87" s="8"/>
      <c r="M87" s="8"/>
      <c r="N87" s="8"/>
      <c r="O87" s="8"/>
      <c r="P87" s="8"/>
      <c r="Q87" s="8"/>
      <c r="R87" s="8"/>
      <c r="S87" s="8"/>
    </row>
    <row r="88" spans="1:19" ht="13.5" customHeight="1">
      <c r="A88" s="10"/>
      <c r="B88" s="46" t="s">
        <v>40</v>
      </c>
      <c r="C88" s="47">
        <v>43464</v>
      </c>
      <c r="D88" s="48" t="s">
        <v>24</v>
      </c>
      <c r="E88" s="42">
        <f>J54</f>
        <v>3.4</v>
      </c>
      <c r="F88" s="42">
        <v>73</v>
      </c>
      <c r="G88" s="42">
        <v>71</v>
      </c>
      <c r="H88" s="42">
        <f t="shared" si="9"/>
        <v>70</v>
      </c>
      <c r="I88" s="42">
        <f t="shared" si="10"/>
        <v>1</v>
      </c>
      <c r="J88" s="79">
        <f t="shared" si="8"/>
        <v>3.1</v>
      </c>
      <c r="K88" s="15"/>
      <c r="L88" s="8"/>
      <c r="M88" s="8"/>
      <c r="N88" s="8"/>
      <c r="O88" s="8"/>
      <c r="P88" s="8"/>
      <c r="Q88" s="8"/>
      <c r="R88" s="8"/>
      <c r="S88" s="8"/>
    </row>
    <row r="89" spans="1:19" ht="13.5" customHeight="1">
      <c r="A89" s="10"/>
      <c r="B89" s="31" t="s">
        <v>38</v>
      </c>
      <c r="C89" s="32">
        <v>43471</v>
      </c>
      <c r="D89" s="33" t="s">
        <v>20</v>
      </c>
      <c r="E89" s="35">
        <f>J77</f>
        <v>5</v>
      </c>
      <c r="F89" s="35">
        <v>79</v>
      </c>
      <c r="G89" s="35">
        <v>72</v>
      </c>
      <c r="H89" s="35">
        <f t="shared" si="9"/>
        <v>74</v>
      </c>
      <c r="I89" s="35">
        <f t="shared" si="10"/>
        <v>-2</v>
      </c>
      <c r="J89" s="78">
        <f t="shared" si="8"/>
        <v>5</v>
      </c>
      <c r="K89" s="15"/>
      <c r="L89" s="8"/>
      <c r="M89" s="8"/>
      <c r="N89" s="8"/>
      <c r="O89" s="8"/>
      <c r="P89" s="8"/>
      <c r="Q89" s="8"/>
      <c r="R89" s="8"/>
      <c r="S89" s="8"/>
    </row>
    <row r="90" spans="1:19" ht="13.5" customHeight="1">
      <c r="A90" s="10"/>
      <c r="B90" s="37" t="s">
        <v>39</v>
      </c>
      <c r="C90" s="38">
        <v>43471</v>
      </c>
      <c r="D90" s="30" t="s">
        <v>20</v>
      </c>
      <c r="E90" s="40">
        <f>J78</f>
        <v>2.699999999999999</v>
      </c>
      <c r="F90" s="40">
        <v>72</v>
      </c>
      <c r="G90" s="40">
        <v>72</v>
      </c>
      <c r="H90" s="40">
        <f t="shared" si="9"/>
        <v>69</v>
      </c>
      <c r="I90" s="40">
        <f t="shared" si="10"/>
        <v>3</v>
      </c>
      <c r="J90" s="43">
        <f t="shared" si="8"/>
        <v>1.799999999999999</v>
      </c>
      <c r="K90" s="15"/>
      <c r="L90" s="8"/>
      <c r="M90" s="8"/>
      <c r="N90" s="8"/>
      <c r="O90" s="8"/>
      <c r="P90" s="8"/>
      <c r="Q90" s="8"/>
      <c r="R90" s="8"/>
      <c r="S90" s="8"/>
    </row>
    <row r="91" spans="1:19" ht="13.5" customHeight="1">
      <c r="A91" s="10"/>
      <c r="B91" s="37" t="s">
        <v>41</v>
      </c>
      <c r="C91" s="38">
        <v>43471</v>
      </c>
      <c r="D91" s="30" t="s">
        <v>20</v>
      </c>
      <c r="E91" s="40">
        <f>J79</f>
        <v>1.4999999999999998</v>
      </c>
      <c r="F91" s="40">
        <v>70</v>
      </c>
      <c r="G91" s="40">
        <v>72</v>
      </c>
      <c r="H91" s="40">
        <f t="shared" si="9"/>
        <v>68</v>
      </c>
      <c r="I91" s="40">
        <f t="shared" si="10"/>
        <v>4</v>
      </c>
      <c r="J91" s="43">
        <f t="shared" si="8"/>
        <v>0.2999999999999998</v>
      </c>
      <c r="K91" s="15"/>
      <c r="L91" s="8"/>
      <c r="M91" s="8"/>
      <c r="N91" s="8"/>
      <c r="O91" s="8"/>
      <c r="P91" s="8"/>
      <c r="Q91" s="8"/>
      <c r="R91" s="8"/>
      <c r="S91" s="8"/>
    </row>
    <row r="92" spans="1:19" ht="13.5" customHeight="1">
      <c r="A92" s="10"/>
      <c r="B92" s="37" t="s">
        <v>42</v>
      </c>
      <c r="C92" s="38">
        <v>43471</v>
      </c>
      <c r="D92" s="30" t="s">
        <v>20</v>
      </c>
      <c r="E92" s="39">
        <f>J80</f>
        <v>9.200000000000003</v>
      </c>
      <c r="F92" s="40">
        <v>82</v>
      </c>
      <c r="G92" s="40">
        <v>72</v>
      </c>
      <c r="H92" s="39">
        <f t="shared" si="9"/>
        <v>73</v>
      </c>
      <c r="I92" s="39">
        <f t="shared" si="10"/>
        <v>-1</v>
      </c>
      <c r="J92" s="43">
        <f t="shared" si="8"/>
        <v>9.200000000000003</v>
      </c>
      <c r="K92" s="15"/>
      <c r="L92" s="8"/>
      <c r="M92" s="8"/>
      <c r="N92" s="8"/>
      <c r="O92" s="8"/>
      <c r="P92" s="8"/>
      <c r="Q92" s="8"/>
      <c r="R92" s="8"/>
      <c r="S92" s="8"/>
    </row>
    <row r="93" spans="1:19" ht="13.5" customHeight="1">
      <c r="A93" s="10"/>
      <c r="B93" s="37" t="s">
        <v>43</v>
      </c>
      <c r="C93" s="38">
        <v>43471</v>
      </c>
      <c r="D93" s="30" t="s">
        <v>20</v>
      </c>
      <c r="E93" s="39">
        <f>J81</f>
        <v>6.5</v>
      </c>
      <c r="F93" s="40">
        <v>74</v>
      </c>
      <c r="G93" s="40">
        <v>72</v>
      </c>
      <c r="H93" s="39">
        <f t="shared" si="9"/>
        <v>67</v>
      </c>
      <c r="I93" s="39">
        <f t="shared" si="10"/>
        <v>5</v>
      </c>
      <c r="J93" s="43">
        <f t="shared" si="8"/>
        <v>5</v>
      </c>
      <c r="K93" s="15"/>
      <c r="L93" s="8"/>
      <c r="M93" s="8"/>
      <c r="N93" s="8"/>
      <c r="O93" s="8"/>
      <c r="P93" s="8"/>
      <c r="Q93" s="8"/>
      <c r="R93" s="8"/>
      <c r="S93" s="8"/>
    </row>
    <row r="94" spans="1:19" ht="13.5" customHeight="1">
      <c r="A94" s="10"/>
      <c r="B94" s="37" t="s">
        <v>44</v>
      </c>
      <c r="C94" s="38">
        <v>43471</v>
      </c>
      <c r="D94" s="30" t="s">
        <v>20</v>
      </c>
      <c r="E94" s="39">
        <f>J84</f>
        <v>12.2</v>
      </c>
      <c r="F94" s="40">
        <v>97</v>
      </c>
      <c r="G94" s="40">
        <v>72</v>
      </c>
      <c r="H94" s="39">
        <f t="shared" si="9"/>
        <v>85</v>
      </c>
      <c r="I94" s="39">
        <f t="shared" si="10"/>
        <v>-13</v>
      </c>
      <c r="J94" s="43">
        <f t="shared" si="8"/>
        <v>12.299999999999999</v>
      </c>
      <c r="K94" s="15"/>
      <c r="L94" s="8"/>
      <c r="M94" s="8"/>
      <c r="N94" s="8"/>
      <c r="O94" s="8"/>
      <c r="P94" s="8"/>
      <c r="Q94" s="8"/>
      <c r="R94" s="8"/>
      <c r="S94" s="8"/>
    </row>
    <row r="95" spans="1:19" ht="13.5" customHeight="1">
      <c r="A95" s="10"/>
      <c r="B95" s="37" t="s">
        <v>61</v>
      </c>
      <c r="C95" s="38">
        <v>43471</v>
      </c>
      <c r="D95" s="30" t="s">
        <v>20</v>
      </c>
      <c r="E95" s="40">
        <f>J86</f>
        <v>9.6</v>
      </c>
      <c r="F95" s="40">
        <v>81</v>
      </c>
      <c r="G95" s="40">
        <v>72</v>
      </c>
      <c r="H95" s="40">
        <f t="shared" si="9"/>
        <v>71</v>
      </c>
      <c r="I95" s="40">
        <f t="shared" si="10"/>
        <v>1</v>
      </c>
      <c r="J95" s="43">
        <f t="shared" si="8"/>
        <v>9.299999999999999</v>
      </c>
      <c r="K95" s="15"/>
      <c r="L95" s="8"/>
      <c r="M95" s="8"/>
      <c r="N95" s="8"/>
      <c r="O95" s="8"/>
      <c r="P95" s="8"/>
      <c r="Q95" s="8"/>
      <c r="R95" s="8"/>
      <c r="S95" s="8"/>
    </row>
    <row r="96" spans="1:19" ht="13.5" customHeight="1">
      <c r="A96" s="10"/>
      <c r="B96" s="37" t="s">
        <v>40</v>
      </c>
      <c r="C96" s="38">
        <v>43471</v>
      </c>
      <c r="D96" s="30" t="s">
        <v>20</v>
      </c>
      <c r="E96" s="40">
        <f>J88</f>
        <v>3.1</v>
      </c>
      <c r="F96" s="40">
        <v>81</v>
      </c>
      <c r="G96" s="40">
        <v>72</v>
      </c>
      <c r="H96" s="40">
        <f t="shared" si="9"/>
        <v>78</v>
      </c>
      <c r="I96" s="40">
        <f t="shared" si="10"/>
        <v>-6</v>
      </c>
      <c r="J96" s="43">
        <f t="shared" si="8"/>
        <v>3.2</v>
      </c>
      <c r="K96" s="15"/>
      <c r="L96" s="8"/>
      <c r="M96" s="8"/>
      <c r="N96" s="8"/>
      <c r="O96" s="8"/>
      <c r="P96" s="8"/>
      <c r="Q96" s="8"/>
      <c r="R96" s="8"/>
      <c r="S96" s="8"/>
    </row>
    <row r="97" spans="1:19" ht="13.5" customHeight="1">
      <c r="A97" s="10"/>
      <c r="B97" s="37" t="s">
        <v>45</v>
      </c>
      <c r="C97" s="38">
        <v>43471</v>
      </c>
      <c r="D97" s="30" t="s">
        <v>20</v>
      </c>
      <c r="E97" s="40">
        <f>J55</f>
        <v>15.5</v>
      </c>
      <c r="F97" s="40">
        <v>83</v>
      </c>
      <c r="G97" s="40">
        <v>72</v>
      </c>
      <c r="H97" s="40">
        <f t="shared" si="9"/>
        <v>67</v>
      </c>
      <c r="I97" s="40">
        <f t="shared" si="10"/>
        <v>5</v>
      </c>
      <c r="J97" s="43">
        <f t="shared" si="8"/>
        <v>14</v>
      </c>
      <c r="K97" s="15"/>
      <c r="L97" s="8"/>
      <c r="M97" s="8"/>
      <c r="N97" s="8"/>
      <c r="O97" s="8"/>
      <c r="P97" s="8"/>
      <c r="Q97" s="8"/>
      <c r="R97" s="8"/>
      <c r="S97" s="8"/>
    </row>
    <row r="98" spans="1:19" ht="13.5" customHeight="1">
      <c r="A98" s="10"/>
      <c r="B98" s="37" t="s">
        <v>84</v>
      </c>
      <c r="C98" s="38">
        <v>43471</v>
      </c>
      <c r="D98" s="30" t="s">
        <v>20</v>
      </c>
      <c r="E98" s="39">
        <f>J72</f>
        <v>12.5</v>
      </c>
      <c r="F98" s="40">
        <v>84</v>
      </c>
      <c r="G98" s="40">
        <v>72</v>
      </c>
      <c r="H98" s="39">
        <f t="shared" si="9"/>
        <v>71</v>
      </c>
      <c r="I98" s="39">
        <f t="shared" si="10"/>
        <v>1</v>
      </c>
      <c r="J98" s="43">
        <f t="shared" si="8"/>
        <v>12.2</v>
      </c>
      <c r="K98" s="15"/>
      <c r="L98" s="8"/>
      <c r="M98" s="8"/>
      <c r="N98" s="8"/>
      <c r="O98" s="8"/>
      <c r="P98" s="8"/>
      <c r="Q98" s="8"/>
      <c r="R98" s="8"/>
      <c r="S98" s="8"/>
    </row>
    <row r="99" spans="1:19" ht="13.5" customHeight="1">
      <c r="A99" s="10"/>
      <c r="B99" s="37" t="s">
        <v>51</v>
      </c>
      <c r="C99" s="38">
        <v>43471</v>
      </c>
      <c r="D99" s="30" t="s">
        <v>20</v>
      </c>
      <c r="E99" s="39">
        <f>J63</f>
        <v>22.3</v>
      </c>
      <c r="F99" s="40">
        <v>108</v>
      </c>
      <c r="G99" s="40">
        <v>72</v>
      </c>
      <c r="H99" s="39">
        <f t="shared" si="9"/>
        <v>86</v>
      </c>
      <c r="I99" s="39">
        <f t="shared" si="10"/>
        <v>-14</v>
      </c>
      <c r="J99" s="43">
        <f t="shared" si="8"/>
        <v>22.400000000000002</v>
      </c>
      <c r="K99" s="15"/>
      <c r="L99" s="8"/>
      <c r="M99" s="8"/>
      <c r="N99" s="8"/>
      <c r="O99" s="8"/>
      <c r="P99" s="8"/>
      <c r="Q99" s="8"/>
      <c r="R99" s="8"/>
      <c r="S99" s="8"/>
    </row>
    <row r="100" spans="1:19" ht="13.5" customHeight="1">
      <c r="A100" s="10"/>
      <c r="B100" s="37" t="s">
        <v>85</v>
      </c>
      <c r="C100" s="38">
        <v>43471</v>
      </c>
      <c r="D100" s="30" t="s">
        <v>20</v>
      </c>
      <c r="E100" s="40">
        <v>9.8</v>
      </c>
      <c r="F100" s="40">
        <v>79</v>
      </c>
      <c r="G100" s="40">
        <v>72</v>
      </c>
      <c r="H100" s="40">
        <f t="shared" si="9"/>
        <v>69</v>
      </c>
      <c r="I100" s="40">
        <f t="shared" si="10"/>
        <v>3</v>
      </c>
      <c r="J100" s="43">
        <f t="shared" si="8"/>
        <v>8.9</v>
      </c>
      <c r="K100" s="15"/>
      <c r="L100" s="8"/>
      <c r="M100" s="8"/>
      <c r="N100" s="8"/>
      <c r="O100" s="8"/>
      <c r="P100" s="8"/>
      <c r="Q100" s="8"/>
      <c r="R100" s="8"/>
      <c r="S100" s="8"/>
    </row>
    <row r="101" spans="1:19" ht="13.5" customHeight="1">
      <c r="A101" s="10"/>
      <c r="B101" s="37" t="s">
        <v>56</v>
      </c>
      <c r="C101" s="38">
        <v>43471</v>
      </c>
      <c r="D101" s="30" t="s">
        <v>20</v>
      </c>
      <c r="E101" s="40">
        <v>19.9</v>
      </c>
      <c r="F101" s="40">
        <v>122</v>
      </c>
      <c r="G101" s="40">
        <v>72</v>
      </c>
      <c r="H101" s="40">
        <f aca="true" t="shared" si="12" ref="H101:H112">F101-ROUND(E101,0)</f>
        <v>102</v>
      </c>
      <c r="I101" s="40">
        <f aca="true" t="shared" si="13" ref="I101:I112">G101-H101</f>
        <v>-30</v>
      </c>
      <c r="J101" s="43">
        <f t="shared" si="8"/>
        <v>20</v>
      </c>
      <c r="K101" s="15"/>
      <c r="L101" s="8"/>
      <c r="M101" s="8"/>
      <c r="N101" s="8"/>
      <c r="O101" s="8"/>
      <c r="P101" s="8"/>
      <c r="Q101" s="8"/>
      <c r="R101" s="8"/>
      <c r="S101" s="8"/>
    </row>
    <row r="102" spans="1:19" ht="13.5" customHeight="1">
      <c r="A102" s="10"/>
      <c r="B102" s="37" t="s">
        <v>68</v>
      </c>
      <c r="C102" s="38">
        <v>43471</v>
      </c>
      <c r="D102" s="30" t="s">
        <v>20</v>
      </c>
      <c r="E102" s="40">
        <f>J85</f>
        <v>8.2</v>
      </c>
      <c r="F102" s="40">
        <v>75</v>
      </c>
      <c r="G102" s="40">
        <v>72</v>
      </c>
      <c r="H102" s="40">
        <f t="shared" si="12"/>
        <v>67</v>
      </c>
      <c r="I102" s="40">
        <f t="shared" si="13"/>
        <v>5</v>
      </c>
      <c r="J102" s="43">
        <f t="shared" si="8"/>
        <v>6.699999999999999</v>
      </c>
      <c r="K102" s="15"/>
      <c r="L102" s="8"/>
      <c r="M102" s="8"/>
      <c r="N102" s="8"/>
      <c r="O102" s="8"/>
      <c r="P102" s="8"/>
      <c r="Q102" s="8"/>
      <c r="R102" s="8"/>
      <c r="S102" s="8"/>
    </row>
    <row r="103" spans="1:19" ht="13.5" customHeight="1">
      <c r="A103" s="10"/>
      <c r="B103" s="46" t="s">
        <v>46</v>
      </c>
      <c r="C103" s="47">
        <v>43471</v>
      </c>
      <c r="D103" s="48" t="s">
        <v>20</v>
      </c>
      <c r="E103" s="42">
        <f>J65</f>
        <v>13.6</v>
      </c>
      <c r="F103" s="42">
        <v>97</v>
      </c>
      <c r="G103" s="42">
        <v>72</v>
      </c>
      <c r="H103" s="42">
        <f t="shared" si="12"/>
        <v>83</v>
      </c>
      <c r="I103" s="42">
        <f t="shared" si="13"/>
        <v>-11</v>
      </c>
      <c r="J103" s="79">
        <f t="shared" si="8"/>
        <v>13.7</v>
      </c>
      <c r="K103" s="15"/>
      <c r="L103" s="8"/>
      <c r="M103" s="8"/>
      <c r="N103" s="8"/>
      <c r="O103" s="8"/>
      <c r="P103" s="8"/>
      <c r="Q103" s="8"/>
      <c r="R103" s="8"/>
      <c r="S103" s="8"/>
    </row>
    <row r="104" spans="1:19" ht="13.5" customHeight="1">
      <c r="A104" s="10"/>
      <c r="B104" s="31" t="s">
        <v>38</v>
      </c>
      <c r="C104" s="32">
        <v>43478</v>
      </c>
      <c r="D104" s="33" t="s">
        <v>32</v>
      </c>
      <c r="E104" s="35">
        <f aca="true" t="shared" si="14" ref="E104:E109">J89</f>
        <v>5</v>
      </c>
      <c r="F104" s="35">
        <v>89</v>
      </c>
      <c r="G104" s="35">
        <v>72</v>
      </c>
      <c r="H104" s="35">
        <f t="shared" si="12"/>
        <v>84</v>
      </c>
      <c r="I104" s="35">
        <f t="shared" si="13"/>
        <v>-12</v>
      </c>
      <c r="J104" s="78">
        <f t="shared" si="8"/>
        <v>5.1</v>
      </c>
      <c r="K104" s="15"/>
      <c r="L104" s="8"/>
      <c r="M104" s="8"/>
      <c r="N104" s="8"/>
      <c r="O104" s="8"/>
      <c r="P104" s="8"/>
      <c r="Q104" s="8"/>
      <c r="R104" s="8"/>
      <c r="S104" s="8"/>
    </row>
    <row r="105" spans="1:19" ht="13.5" customHeight="1">
      <c r="A105" s="10"/>
      <c r="B105" s="37" t="s">
        <v>39</v>
      </c>
      <c r="C105" s="38">
        <v>43478</v>
      </c>
      <c r="D105" s="30" t="s">
        <v>32</v>
      </c>
      <c r="E105" s="40">
        <f t="shared" si="14"/>
        <v>1.799999999999999</v>
      </c>
      <c r="F105" s="40">
        <v>78</v>
      </c>
      <c r="G105" s="40">
        <v>72</v>
      </c>
      <c r="H105" s="40">
        <f t="shared" si="12"/>
        <v>76</v>
      </c>
      <c r="I105" s="40">
        <f t="shared" si="13"/>
        <v>-4</v>
      </c>
      <c r="J105" s="43">
        <f t="shared" si="8"/>
        <v>1.899999999999999</v>
      </c>
      <c r="K105" s="15"/>
      <c r="L105" s="8"/>
      <c r="M105" s="8"/>
      <c r="N105" s="8"/>
      <c r="O105" s="8"/>
      <c r="P105" s="8"/>
      <c r="Q105" s="8"/>
      <c r="R105" s="8"/>
      <c r="S105" s="8"/>
    </row>
    <row r="106" spans="1:19" ht="13.5" customHeight="1">
      <c r="A106" s="10"/>
      <c r="B106" s="37" t="s">
        <v>41</v>
      </c>
      <c r="C106" s="38">
        <v>43478</v>
      </c>
      <c r="D106" s="30" t="s">
        <v>32</v>
      </c>
      <c r="E106" s="40">
        <f t="shared" si="14"/>
        <v>0.2999999999999998</v>
      </c>
      <c r="F106" s="40">
        <v>72</v>
      </c>
      <c r="G106" s="40">
        <v>72</v>
      </c>
      <c r="H106" s="40">
        <f t="shared" si="12"/>
        <v>72</v>
      </c>
      <c r="I106" s="40">
        <f t="shared" si="13"/>
        <v>0</v>
      </c>
      <c r="J106" s="43">
        <f t="shared" si="8"/>
        <v>0.2999999999999998</v>
      </c>
      <c r="K106" s="15"/>
      <c r="L106" s="8"/>
      <c r="M106" s="8"/>
      <c r="N106" s="8"/>
      <c r="O106" s="8"/>
      <c r="P106" s="8"/>
      <c r="Q106" s="8"/>
      <c r="R106" s="8"/>
      <c r="S106" s="8"/>
    </row>
    <row r="107" spans="1:19" ht="13.5" customHeight="1">
      <c r="A107" s="10"/>
      <c r="B107" s="37" t="s">
        <v>42</v>
      </c>
      <c r="C107" s="38">
        <v>43478</v>
      </c>
      <c r="D107" s="30" t="s">
        <v>32</v>
      </c>
      <c r="E107" s="39">
        <f t="shared" si="14"/>
        <v>9.200000000000003</v>
      </c>
      <c r="F107" s="40">
        <v>79</v>
      </c>
      <c r="G107" s="40">
        <v>72</v>
      </c>
      <c r="H107" s="39">
        <f t="shared" si="12"/>
        <v>70</v>
      </c>
      <c r="I107" s="39">
        <f t="shared" si="13"/>
        <v>2</v>
      </c>
      <c r="J107" s="43">
        <f t="shared" si="8"/>
        <v>8.600000000000003</v>
      </c>
      <c r="K107" s="15"/>
      <c r="L107" s="8"/>
      <c r="M107" s="8"/>
      <c r="N107" s="8"/>
      <c r="O107" s="8"/>
      <c r="P107" s="8"/>
      <c r="Q107" s="8"/>
      <c r="R107" s="8"/>
      <c r="S107" s="8"/>
    </row>
    <row r="108" spans="1:19" ht="13.5" customHeight="1">
      <c r="A108" s="10"/>
      <c r="B108" s="37" t="s">
        <v>43</v>
      </c>
      <c r="C108" s="38">
        <v>43478</v>
      </c>
      <c r="D108" s="30" t="s">
        <v>32</v>
      </c>
      <c r="E108" s="39">
        <f t="shared" si="14"/>
        <v>5</v>
      </c>
      <c r="F108" s="40">
        <v>84</v>
      </c>
      <c r="G108" s="40">
        <v>72</v>
      </c>
      <c r="H108" s="39">
        <f t="shared" si="12"/>
        <v>79</v>
      </c>
      <c r="I108" s="39">
        <f t="shared" si="13"/>
        <v>-7</v>
      </c>
      <c r="J108" s="43">
        <f t="shared" si="8"/>
        <v>5.1</v>
      </c>
      <c r="K108" s="15"/>
      <c r="L108" s="8"/>
      <c r="M108" s="8"/>
      <c r="N108" s="8"/>
      <c r="O108" s="8"/>
      <c r="P108" s="8"/>
      <c r="Q108" s="8"/>
      <c r="R108" s="8"/>
      <c r="S108" s="8"/>
    </row>
    <row r="109" spans="1:19" ht="13.5" customHeight="1">
      <c r="A109" s="10"/>
      <c r="B109" s="37" t="s">
        <v>44</v>
      </c>
      <c r="C109" s="38">
        <v>43478</v>
      </c>
      <c r="D109" s="30" t="s">
        <v>32</v>
      </c>
      <c r="E109" s="39">
        <f t="shared" si="14"/>
        <v>12.299999999999999</v>
      </c>
      <c r="F109" s="40">
        <v>100</v>
      </c>
      <c r="G109" s="40">
        <v>72</v>
      </c>
      <c r="H109" s="39">
        <f t="shared" si="12"/>
        <v>88</v>
      </c>
      <c r="I109" s="39">
        <f t="shared" si="13"/>
        <v>-16</v>
      </c>
      <c r="J109" s="43">
        <f t="shared" si="8"/>
        <v>12.399999999999999</v>
      </c>
      <c r="K109" s="15"/>
      <c r="L109" s="8"/>
      <c r="M109" s="8"/>
      <c r="N109" s="8"/>
      <c r="O109" s="8"/>
      <c r="P109" s="8"/>
      <c r="Q109" s="8"/>
      <c r="R109" s="8"/>
      <c r="S109" s="8"/>
    </row>
    <row r="110" spans="1:19" ht="13.5" customHeight="1">
      <c r="A110" s="10"/>
      <c r="B110" s="37" t="s">
        <v>40</v>
      </c>
      <c r="C110" s="38">
        <v>43478</v>
      </c>
      <c r="D110" s="30" t="s">
        <v>32</v>
      </c>
      <c r="E110" s="40">
        <f>J96</f>
        <v>3.2</v>
      </c>
      <c r="F110" s="40">
        <v>77</v>
      </c>
      <c r="G110" s="40">
        <v>72</v>
      </c>
      <c r="H110" s="40">
        <f t="shared" si="12"/>
        <v>74</v>
      </c>
      <c r="I110" s="40">
        <f t="shared" si="13"/>
        <v>-2</v>
      </c>
      <c r="J110" s="43">
        <f t="shared" si="8"/>
        <v>3.2</v>
      </c>
      <c r="K110" s="15"/>
      <c r="L110" s="8"/>
      <c r="M110" s="8"/>
      <c r="N110" s="8"/>
      <c r="O110" s="8"/>
      <c r="P110" s="8"/>
      <c r="Q110" s="8"/>
      <c r="R110" s="8"/>
      <c r="S110" s="8"/>
    </row>
    <row r="111" spans="1:19" ht="13.5" customHeight="1">
      <c r="A111" s="10"/>
      <c r="B111" s="37" t="s">
        <v>45</v>
      </c>
      <c r="C111" s="38">
        <v>43478</v>
      </c>
      <c r="D111" s="30" t="s">
        <v>32</v>
      </c>
      <c r="E111" s="40">
        <f>J97</f>
        <v>14</v>
      </c>
      <c r="F111" s="40">
        <v>81</v>
      </c>
      <c r="G111" s="40">
        <v>72</v>
      </c>
      <c r="H111" s="40">
        <f t="shared" si="12"/>
        <v>67</v>
      </c>
      <c r="I111" s="40">
        <f t="shared" si="13"/>
        <v>5</v>
      </c>
      <c r="J111" s="43">
        <f t="shared" si="8"/>
        <v>12.5</v>
      </c>
      <c r="K111" s="15"/>
      <c r="L111" s="8"/>
      <c r="M111" s="8"/>
      <c r="N111" s="8"/>
      <c r="O111" s="8"/>
      <c r="P111" s="8"/>
      <c r="Q111" s="8"/>
      <c r="R111" s="8"/>
      <c r="S111" s="8"/>
    </row>
    <row r="112" spans="1:19" ht="13.5" customHeight="1">
      <c r="A112" s="10"/>
      <c r="B112" s="37" t="s">
        <v>51</v>
      </c>
      <c r="C112" s="38">
        <v>43478</v>
      </c>
      <c r="D112" s="30" t="s">
        <v>32</v>
      </c>
      <c r="E112" s="39">
        <f>J99</f>
        <v>22.400000000000002</v>
      </c>
      <c r="F112" s="40">
        <v>101</v>
      </c>
      <c r="G112" s="40">
        <v>72</v>
      </c>
      <c r="H112" s="39">
        <f t="shared" si="12"/>
        <v>79</v>
      </c>
      <c r="I112" s="39">
        <f t="shared" si="13"/>
        <v>-7</v>
      </c>
      <c r="J112" s="43">
        <f t="shared" si="8"/>
        <v>22.500000000000004</v>
      </c>
      <c r="K112" s="15"/>
      <c r="L112" s="8"/>
      <c r="M112" s="8"/>
      <c r="N112" s="8"/>
      <c r="O112" s="8"/>
      <c r="P112" s="8"/>
      <c r="Q112" s="8"/>
      <c r="R112" s="8"/>
      <c r="S112" s="8"/>
    </row>
    <row r="113" spans="1:19" ht="13.5" customHeight="1">
      <c r="A113" s="10"/>
      <c r="B113" s="37" t="s">
        <v>85</v>
      </c>
      <c r="C113" s="38">
        <v>43478</v>
      </c>
      <c r="D113" s="30" t="s">
        <v>32</v>
      </c>
      <c r="E113" s="40">
        <f>J100</f>
        <v>8.9</v>
      </c>
      <c r="F113" s="80" t="s">
        <v>131</v>
      </c>
      <c r="G113" s="40">
        <v>72</v>
      </c>
      <c r="H113" s="80" t="s">
        <v>98</v>
      </c>
      <c r="I113" s="80" t="s">
        <v>98</v>
      </c>
      <c r="J113" s="43">
        <f>E113+0.1</f>
        <v>9</v>
      </c>
      <c r="K113" s="15"/>
      <c r="L113" s="8"/>
      <c r="M113" s="8"/>
      <c r="N113" s="8"/>
      <c r="O113" s="8"/>
      <c r="P113" s="8"/>
      <c r="Q113" s="8"/>
      <c r="R113" s="8"/>
      <c r="S113" s="8"/>
    </row>
    <row r="114" spans="1:19" ht="13.5" customHeight="1">
      <c r="A114" s="10"/>
      <c r="B114" s="37" t="s">
        <v>56</v>
      </c>
      <c r="C114" s="38">
        <v>43478</v>
      </c>
      <c r="D114" s="30" t="s">
        <v>32</v>
      </c>
      <c r="E114" s="40">
        <f>J101</f>
        <v>20</v>
      </c>
      <c r="F114" s="40">
        <v>112</v>
      </c>
      <c r="G114" s="40">
        <v>72</v>
      </c>
      <c r="H114" s="40">
        <f aca="true" t="shared" si="15" ref="H114:H156">F114-ROUND(E114,0)</f>
        <v>92</v>
      </c>
      <c r="I114" s="40">
        <f aca="true" t="shared" si="16" ref="I114:I156">G114-H114</f>
        <v>-20</v>
      </c>
      <c r="J114" s="43">
        <f aca="true" t="shared" si="17" ref="J114:J130">IF(I114&gt;0,E114-I114*0.3,IF(I114&lt;-3,E114+0.1,E114))</f>
        <v>20.1</v>
      </c>
      <c r="K114" s="15"/>
      <c r="L114" s="8"/>
      <c r="M114" s="8"/>
      <c r="N114" s="8"/>
      <c r="O114" s="8"/>
      <c r="P114" s="8"/>
      <c r="Q114" s="8"/>
      <c r="R114" s="8"/>
      <c r="S114" s="8"/>
    </row>
    <row r="115" spans="1:19" ht="13.5" customHeight="1">
      <c r="A115" s="10"/>
      <c r="B115" s="37" t="s">
        <v>46</v>
      </c>
      <c r="C115" s="38">
        <v>43478</v>
      </c>
      <c r="D115" s="30" t="s">
        <v>32</v>
      </c>
      <c r="E115" s="40">
        <f>J103</f>
        <v>13.7</v>
      </c>
      <c r="F115" s="40">
        <v>98</v>
      </c>
      <c r="G115" s="40">
        <v>72</v>
      </c>
      <c r="H115" s="40">
        <f t="shared" si="15"/>
        <v>84</v>
      </c>
      <c r="I115" s="40">
        <f t="shared" si="16"/>
        <v>-12</v>
      </c>
      <c r="J115" s="43">
        <f t="shared" si="17"/>
        <v>13.799999999999999</v>
      </c>
      <c r="K115" s="15"/>
      <c r="L115" s="8"/>
      <c r="M115" s="8"/>
      <c r="N115" s="8"/>
      <c r="O115" s="8"/>
      <c r="P115" s="8"/>
      <c r="Q115" s="8"/>
      <c r="R115" s="8"/>
      <c r="S115" s="8"/>
    </row>
    <row r="116" spans="1:19" ht="13.5" customHeight="1">
      <c r="A116" s="10"/>
      <c r="B116" s="37" t="s">
        <v>47</v>
      </c>
      <c r="C116" s="38">
        <v>43478</v>
      </c>
      <c r="D116" s="30" t="s">
        <v>32</v>
      </c>
      <c r="E116" s="39">
        <f>J82</f>
        <v>7.000000000000001</v>
      </c>
      <c r="F116" s="40">
        <v>87</v>
      </c>
      <c r="G116" s="40">
        <v>72</v>
      </c>
      <c r="H116" s="39">
        <f t="shared" si="15"/>
        <v>80</v>
      </c>
      <c r="I116" s="39">
        <f t="shared" si="16"/>
        <v>-8</v>
      </c>
      <c r="J116" s="43">
        <f t="shared" si="17"/>
        <v>7.1000000000000005</v>
      </c>
      <c r="K116" s="15"/>
      <c r="L116" s="8"/>
      <c r="M116" s="8"/>
      <c r="N116" s="8"/>
      <c r="O116" s="8"/>
      <c r="P116" s="8"/>
      <c r="Q116" s="8"/>
      <c r="R116" s="8"/>
      <c r="S116" s="8"/>
    </row>
    <row r="117" spans="1:19" ht="13.5" customHeight="1">
      <c r="A117" s="10"/>
      <c r="B117" s="37" t="s">
        <v>155</v>
      </c>
      <c r="C117" s="38">
        <v>43478</v>
      </c>
      <c r="D117" s="30" t="s">
        <v>32</v>
      </c>
      <c r="E117" s="40">
        <v>5.6</v>
      </c>
      <c r="F117" s="40">
        <v>79</v>
      </c>
      <c r="G117" s="40">
        <v>72</v>
      </c>
      <c r="H117" s="40">
        <f t="shared" si="15"/>
        <v>73</v>
      </c>
      <c r="I117" s="40">
        <f t="shared" si="16"/>
        <v>-1</v>
      </c>
      <c r="J117" s="43">
        <f t="shared" si="17"/>
        <v>5.6</v>
      </c>
      <c r="K117" s="15"/>
      <c r="L117" s="8"/>
      <c r="M117" s="8"/>
      <c r="N117" s="8"/>
      <c r="O117" s="8"/>
      <c r="P117" s="8"/>
      <c r="Q117" s="8"/>
      <c r="R117" s="8"/>
      <c r="S117" s="8"/>
    </row>
    <row r="118" spans="1:19" ht="13.5" customHeight="1">
      <c r="A118" s="10"/>
      <c r="B118" s="37" t="s">
        <v>155</v>
      </c>
      <c r="C118" s="38">
        <v>43478</v>
      </c>
      <c r="D118" s="30" t="s">
        <v>32</v>
      </c>
      <c r="E118" s="40">
        <v>11.2</v>
      </c>
      <c r="F118" s="40">
        <v>94</v>
      </c>
      <c r="G118" s="40">
        <v>72</v>
      </c>
      <c r="H118" s="40">
        <f t="shared" si="15"/>
        <v>83</v>
      </c>
      <c r="I118" s="40">
        <f t="shared" si="16"/>
        <v>-11</v>
      </c>
      <c r="J118" s="43">
        <f t="shared" si="17"/>
        <v>11.299999999999999</v>
      </c>
      <c r="K118" s="15"/>
      <c r="L118" s="8"/>
      <c r="M118" s="8"/>
      <c r="N118" s="8"/>
      <c r="O118" s="8"/>
      <c r="P118" s="8"/>
      <c r="Q118" s="8"/>
      <c r="R118" s="8"/>
      <c r="S118" s="8"/>
    </row>
    <row r="119" spans="1:19" ht="13.5" customHeight="1">
      <c r="A119" s="10"/>
      <c r="B119" s="46" t="s">
        <v>55</v>
      </c>
      <c r="C119" s="47">
        <v>43478</v>
      </c>
      <c r="D119" s="48" t="s">
        <v>32</v>
      </c>
      <c r="E119" s="42">
        <v>19.5</v>
      </c>
      <c r="F119" s="42">
        <v>124</v>
      </c>
      <c r="G119" s="42">
        <v>72</v>
      </c>
      <c r="H119" s="42">
        <f t="shared" si="15"/>
        <v>104</v>
      </c>
      <c r="I119" s="42">
        <f t="shared" si="16"/>
        <v>-32</v>
      </c>
      <c r="J119" s="79">
        <f t="shared" si="17"/>
        <v>19.6</v>
      </c>
      <c r="K119" s="15"/>
      <c r="L119" s="8"/>
      <c r="M119" s="8"/>
      <c r="N119" s="8"/>
      <c r="O119" s="8"/>
      <c r="P119" s="8"/>
      <c r="Q119" s="8"/>
      <c r="R119" s="8"/>
      <c r="S119" s="8"/>
    </row>
    <row r="120" spans="1:19" ht="13.5" customHeight="1">
      <c r="A120" s="10"/>
      <c r="B120" s="31" t="s">
        <v>38</v>
      </c>
      <c r="C120" s="32">
        <v>43485</v>
      </c>
      <c r="D120" s="33" t="s">
        <v>28</v>
      </c>
      <c r="E120" s="35">
        <f aca="true" t="shared" si="18" ref="E120:E128">J104</f>
        <v>5.1</v>
      </c>
      <c r="F120" s="35">
        <v>79</v>
      </c>
      <c r="G120" s="35">
        <v>73</v>
      </c>
      <c r="H120" s="35">
        <f t="shared" si="15"/>
        <v>74</v>
      </c>
      <c r="I120" s="35">
        <f t="shared" si="16"/>
        <v>-1</v>
      </c>
      <c r="J120" s="78">
        <f t="shared" si="17"/>
        <v>5.1</v>
      </c>
      <c r="K120" s="15"/>
      <c r="L120" s="8"/>
      <c r="M120" s="8"/>
      <c r="N120" s="8"/>
      <c r="O120" s="8"/>
      <c r="P120" s="8"/>
      <c r="Q120" s="8"/>
      <c r="R120" s="8"/>
      <c r="S120" s="8"/>
    </row>
    <row r="121" spans="1:19" ht="13.5" customHeight="1">
      <c r="A121" s="10"/>
      <c r="B121" s="37" t="s">
        <v>39</v>
      </c>
      <c r="C121" s="38">
        <v>43485</v>
      </c>
      <c r="D121" s="30" t="s">
        <v>28</v>
      </c>
      <c r="E121" s="40">
        <f t="shared" si="18"/>
        <v>1.899999999999999</v>
      </c>
      <c r="F121" s="40">
        <v>74</v>
      </c>
      <c r="G121" s="40">
        <v>73</v>
      </c>
      <c r="H121" s="40">
        <f t="shared" si="15"/>
        <v>72</v>
      </c>
      <c r="I121" s="40">
        <f t="shared" si="16"/>
        <v>1</v>
      </c>
      <c r="J121" s="43">
        <f t="shared" si="17"/>
        <v>1.599999999999999</v>
      </c>
      <c r="K121" s="15"/>
      <c r="L121" s="8"/>
      <c r="M121" s="8"/>
      <c r="N121" s="8"/>
      <c r="O121" s="8"/>
      <c r="P121" s="8"/>
      <c r="Q121" s="8"/>
      <c r="R121" s="8"/>
      <c r="S121" s="8"/>
    </row>
    <row r="122" spans="1:19" ht="13.5" customHeight="1">
      <c r="A122" s="10"/>
      <c r="B122" s="37" t="s">
        <v>41</v>
      </c>
      <c r="C122" s="38">
        <v>43485</v>
      </c>
      <c r="D122" s="30" t="s">
        <v>28</v>
      </c>
      <c r="E122" s="40">
        <f t="shared" si="18"/>
        <v>0.2999999999999998</v>
      </c>
      <c r="F122" s="40">
        <v>74</v>
      </c>
      <c r="G122" s="40">
        <v>73</v>
      </c>
      <c r="H122" s="40">
        <f t="shared" si="15"/>
        <v>74</v>
      </c>
      <c r="I122" s="40">
        <f t="shared" si="16"/>
        <v>-1</v>
      </c>
      <c r="J122" s="43">
        <f t="shared" si="17"/>
        <v>0.2999999999999998</v>
      </c>
      <c r="K122" s="15"/>
      <c r="L122" s="8"/>
      <c r="M122" s="8"/>
      <c r="N122" s="8"/>
      <c r="O122" s="8"/>
      <c r="P122" s="8"/>
      <c r="Q122" s="8"/>
      <c r="R122" s="8"/>
      <c r="S122" s="8"/>
    </row>
    <row r="123" spans="1:19" ht="13.5" customHeight="1">
      <c r="A123" s="10"/>
      <c r="B123" s="37" t="s">
        <v>42</v>
      </c>
      <c r="C123" s="38">
        <v>43485</v>
      </c>
      <c r="D123" s="30" t="s">
        <v>28</v>
      </c>
      <c r="E123" s="39">
        <f t="shared" si="18"/>
        <v>8.600000000000003</v>
      </c>
      <c r="F123" s="40">
        <v>80</v>
      </c>
      <c r="G123" s="40">
        <v>73</v>
      </c>
      <c r="H123" s="39">
        <f t="shared" si="15"/>
        <v>71</v>
      </c>
      <c r="I123" s="39">
        <f t="shared" si="16"/>
        <v>2</v>
      </c>
      <c r="J123" s="43">
        <f t="shared" si="17"/>
        <v>8.000000000000004</v>
      </c>
      <c r="K123" s="15"/>
      <c r="L123" s="8"/>
      <c r="M123" s="8"/>
      <c r="N123" s="8"/>
      <c r="O123" s="8"/>
      <c r="P123" s="8"/>
      <c r="Q123" s="8"/>
      <c r="R123" s="8"/>
      <c r="S123" s="8"/>
    </row>
    <row r="124" spans="1:19" ht="13.5" customHeight="1">
      <c r="A124" s="10"/>
      <c r="B124" s="37" t="s">
        <v>43</v>
      </c>
      <c r="C124" s="38">
        <v>43485</v>
      </c>
      <c r="D124" s="30" t="s">
        <v>28</v>
      </c>
      <c r="E124" s="39">
        <f t="shared" si="18"/>
        <v>5.1</v>
      </c>
      <c r="F124" s="40">
        <v>75</v>
      </c>
      <c r="G124" s="40">
        <v>73</v>
      </c>
      <c r="H124" s="39">
        <f t="shared" si="15"/>
        <v>70</v>
      </c>
      <c r="I124" s="39">
        <f t="shared" si="16"/>
        <v>3</v>
      </c>
      <c r="J124" s="43">
        <f t="shared" si="17"/>
        <v>4.199999999999999</v>
      </c>
      <c r="K124" s="15"/>
      <c r="L124" s="8"/>
      <c r="M124" s="8"/>
      <c r="N124" s="8"/>
      <c r="O124" s="8"/>
      <c r="P124" s="8"/>
      <c r="Q124" s="8"/>
      <c r="R124" s="8"/>
      <c r="S124" s="8"/>
    </row>
    <row r="125" spans="1:19" ht="13.5" customHeight="1">
      <c r="A125" s="10"/>
      <c r="B125" s="37" t="s">
        <v>44</v>
      </c>
      <c r="C125" s="38">
        <v>43485</v>
      </c>
      <c r="D125" s="30" t="s">
        <v>28</v>
      </c>
      <c r="E125" s="39">
        <f t="shared" si="18"/>
        <v>12.399999999999999</v>
      </c>
      <c r="F125" s="40">
        <v>86</v>
      </c>
      <c r="G125" s="40">
        <v>73</v>
      </c>
      <c r="H125" s="39">
        <f t="shared" si="15"/>
        <v>74</v>
      </c>
      <c r="I125" s="39">
        <f t="shared" si="16"/>
        <v>-1</v>
      </c>
      <c r="J125" s="43">
        <f t="shared" si="17"/>
        <v>12.399999999999999</v>
      </c>
      <c r="K125" s="15"/>
      <c r="L125" s="8"/>
      <c r="M125" s="8"/>
      <c r="N125" s="8"/>
      <c r="O125" s="8"/>
      <c r="P125" s="8"/>
      <c r="Q125" s="8"/>
      <c r="R125" s="8"/>
      <c r="S125" s="8"/>
    </row>
    <row r="126" spans="1:19" ht="13.5" customHeight="1">
      <c r="A126" s="10"/>
      <c r="B126" s="37" t="s">
        <v>40</v>
      </c>
      <c r="C126" s="38">
        <v>43485</v>
      </c>
      <c r="D126" s="30" t="s">
        <v>28</v>
      </c>
      <c r="E126" s="40">
        <f t="shared" si="18"/>
        <v>3.2</v>
      </c>
      <c r="F126" s="40">
        <v>80</v>
      </c>
      <c r="G126" s="40">
        <v>73</v>
      </c>
      <c r="H126" s="40">
        <f t="shared" si="15"/>
        <v>77</v>
      </c>
      <c r="I126" s="40">
        <f t="shared" si="16"/>
        <v>-4</v>
      </c>
      <c r="J126" s="43">
        <f t="shared" si="17"/>
        <v>3.3000000000000003</v>
      </c>
      <c r="K126" s="15"/>
      <c r="L126" s="8"/>
      <c r="M126" s="8"/>
      <c r="N126" s="8"/>
      <c r="O126" s="8"/>
      <c r="P126" s="8"/>
      <c r="Q126" s="8"/>
      <c r="R126" s="8"/>
      <c r="S126" s="8"/>
    </row>
    <row r="127" spans="1:19" ht="13.5" customHeight="1">
      <c r="A127" s="10"/>
      <c r="B127" s="37" t="s">
        <v>45</v>
      </c>
      <c r="C127" s="38">
        <v>43485</v>
      </c>
      <c r="D127" s="30" t="s">
        <v>28</v>
      </c>
      <c r="E127" s="40">
        <f t="shared" si="18"/>
        <v>12.5</v>
      </c>
      <c r="F127" s="40">
        <v>85</v>
      </c>
      <c r="G127" s="40">
        <v>73</v>
      </c>
      <c r="H127" s="40">
        <f t="shared" si="15"/>
        <v>72</v>
      </c>
      <c r="I127" s="40">
        <f t="shared" si="16"/>
        <v>1</v>
      </c>
      <c r="J127" s="43">
        <f t="shared" si="17"/>
        <v>12.2</v>
      </c>
      <c r="K127" s="15"/>
      <c r="L127" s="8"/>
      <c r="M127" s="8"/>
      <c r="N127" s="8"/>
      <c r="O127" s="8"/>
      <c r="P127" s="8"/>
      <c r="Q127" s="8"/>
      <c r="R127" s="8"/>
      <c r="S127" s="8"/>
    </row>
    <row r="128" spans="1:19" ht="13.5" customHeight="1">
      <c r="A128" s="10"/>
      <c r="B128" s="37" t="s">
        <v>51</v>
      </c>
      <c r="C128" s="38">
        <v>43485</v>
      </c>
      <c r="D128" s="30" t="s">
        <v>28</v>
      </c>
      <c r="E128" s="39">
        <f t="shared" si="18"/>
        <v>22.500000000000004</v>
      </c>
      <c r="F128" s="40">
        <v>91</v>
      </c>
      <c r="G128" s="40">
        <v>73</v>
      </c>
      <c r="H128" s="39">
        <f t="shared" si="15"/>
        <v>68</v>
      </c>
      <c r="I128" s="39">
        <f t="shared" si="16"/>
        <v>5</v>
      </c>
      <c r="J128" s="43">
        <f t="shared" si="17"/>
        <v>21.000000000000004</v>
      </c>
      <c r="K128" s="15"/>
      <c r="L128" s="8"/>
      <c r="M128" s="8"/>
      <c r="N128" s="8"/>
      <c r="O128" s="8"/>
      <c r="P128" s="8"/>
      <c r="Q128" s="8"/>
      <c r="R128" s="8"/>
      <c r="S128" s="8"/>
    </row>
    <row r="129" spans="1:19" ht="13.5" customHeight="1">
      <c r="A129" s="10"/>
      <c r="B129" s="37" t="s">
        <v>56</v>
      </c>
      <c r="C129" s="38">
        <v>43485</v>
      </c>
      <c r="D129" s="30" t="s">
        <v>28</v>
      </c>
      <c r="E129" s="40">
        <f>J114</f>
        <v>20.1</v>
      </c>
      <c r="F129" s="40">
        <v>101</v>
      </c>
      <c r="G129" s="40">
        <v>73</v>
      </c>
      <c r="H129" s="40">
        <f t="shared" si="15"/>
        <v>81</v>
      </c>
      <c r="I129" s="40">
        <f t="shared" si="16"/>
        <v>-8</v>
      </c>
      <c r="J129" s="43">
        <f t="shared" si="17"/>
        <v>20.200000000000003</v>
      </c>
      <c r="K129" s="15"/>
      <c r="L129" s="8"/>
      <c r="M129" s="8"/>
      <c r="N129" s="8"/>
      <c r="O129" s="8"/>
      <c r="P129" s="8"/>
      <c r="Q129" s="8"/>
      <c r="R129" s="8"/>
      <c r="S129" s="8"/>
    </row>
    <row r="130" spans="1:19" ht="13.5" customHeight="1">
      <c r="A130" s="10"/>
      <c r="B130" s="37" t="s">
        <v>47</v>
      </c>
      <c r="C130" s="38">
        <v>43485</v>
      </c>
      <c r="D130" s="30" t="s">
        <v>28</v>
      </c>
      <c r="E130" s="39">
        <f>J116</f>
        <v>7.1000000000000005</v>
      </c>
      <c r="F130" s="40">
        <v>85</v>
      </c>
      <c r="G130" s="40">
        <v>73</v>
      </c>
      <c r="H130" s="39">
        <f t="shared" si="15"/>
        <v>78</v>
      </c>
      <c r="I130" s="39">
        <f t="shared" si="16"/>
        <v>-5</v>
      </c>
      <c r="J130" s="43">
        <f t="shared" si="17"/>
        <v>7.2</v>
      </c>
      <c r="K130" s="15"/>
      <c r="L130" s="8"/>
      <c r="M130" s="8"/>
      <c r="N130" s="8"/>
      <c r="O130" s="8"/>
      <c r="P130" s="8"/>
      <c r="Q130" s="8"/>
      <c r="R130" s="8"/>
      <c r="S130" s="8"/>
    </row>
    <row r="131" spans="1:19" ht="13.5" customHeight="1">
      <c r="A131" s="10"/>
      <c r="B131" s="46" t="s">
        <v>53</v>
      </c>
      <c r="C131" s="47">
        <v>43485</v>
      </c>
      <c r="D131" s="48" t="s">
        <v>28</v>
      </c>
      <c r="E131" s="42">
        <f>J64</f>
        <v>36</v>
      </c>
      <c r="F131" s="42">
        <v>132</v>
      </c>
      <c r="G131" s="42">
        <v>73</v>
      </c>
      <c r="H131" s="42">
        <f t="shared" si="15"/>
        <v>96</v>
      </c>
      <c r="I131" s="42">
        <f t="shared" si="16"/>
        <v>-23</v>
      </c>
      <c r="J131" s="79">
        <v>36</v>
      </c>
      <c r="K131" s="15"/>
      <c r="L131" s="30" t="s">
        <v>157</v>
      </c>
      <c r="M131" s="8"/>
      <c r="N131" s="8"/>
      <c r="O131" s="8"/>
      <c r="P131" s="8"/>
      <c r="Q131" s="8"/>
      <c r="R131" s="8"/>
      <c r="S131" s="8"/>
    </row>
    <row r="132" spans="1:19" ht="13.5" customHeight="1">
      <c r="A132" s="10"/>
      <c r="B132" s="31" t="s">
        <v>38</v>
      </c>
      <c r="C132" s="32">
        <v>43492</v>
      </c>
      <c r="D132" s="33" t="s">
        <v>31</v>
      </c>
      <c r="E132" s="35">
        <f aca="true" t="shared" si="19" ref="E132:E139">J120</f>
        <v>5.1</v>
      </c>
      <c r="F132" s="35">
        <v>80</v>
      </c>
      <c r="G132" s="35">
        <v>72</v>
      </c>
      <c r="H132" s="35">
        <f t="shared" si="15"/>
        <v>75</v>
      </c>
      <c r="I132" s="35">
        <f t="shared" si="16"/>
        <v>-3</v>
      </c>
      <c r="J132" s="78">
        <f aca="true" t="shared" si="20" ref="J132:J155">IF(I132&gt;0,E132-I132*0.3,IF(I132&lt;-3,E132+0.1,E132))</f>
        <v>5.1</v>
      </c>
      <c r="K132" s="15"/>
      <c r="L132" s="8"/>
      <c r="M132" s="8"/>
      <c r="N132" s="8"/>
      <c r="O132" s="8"/>
      <c r="P132" s="8"/>
      <c r="Q132" s="8"/>
      <c r="R132" s="8"/>
      <c r="S132" s="8"/>
    </row>
    <row r="133" spans="1:19" ht="13.5" customHeight="1">
      <c r="A133" s="10"/>
      <c r="B133" s="37" t="s">
        <v>39</v>
      </c>
      <c r="C133" s="38">
        <v>43492</v>
      </c>
      <c r="D133" s="30" t="s">
        <v>31</v>
      </c>
      <c r="E133" s="40">
        <f t="shared" si="19"/>
        <v>1.599999999999999</v>
      </c>
      <c r="F133" s="40">
        <v>77</v>
      </c>
      <c r="G133" s="40">
        <v>72</v>
      </c>
      <c r="H133" s="40">
        <f t="shared" si="15"/>
        <v>75</v>
      </c>
      <c r="I133" s="40">
        <f t="shared" si="16"/>
        <v>-3</v>
      </c>
      <c r="J133" s="43">
        <f t="shared" si="20"/>
        <v>1.599999999999999</v>
      </c>
      <c r="K133" s="15"/>
      <c r="L133" s="8"/>
      <c r="M133" s="8"/>
      <c r="N133" s="8"/>
      <c r="O133" s="8"/>
      <c r="P133" s="8"/>
      <c r="Q133" s="8"/>
      <c r="R133" s="8"/>
      <c r="S133" s="8"/>
    </row>
    <row r="134" spans="1:19" ht="13.5" customHeight="1">
      <c r="A134" s="10"/>
      <c r="B134" s="37" t="s">
        <v>41</v>
      </c>
      <c r="C134" s="38">
        <v>43492</v>
      </c>
      <c r="D134" s="30" t="s">
        <v>31</v>
      </c>
      <c r="E134" s="40">
        <f t="shared" si="19"/>
        <v>0.2999999999999998</v>
      </c>
      <c r="F134" s="40">
        <v>75</v>
      </c>
      <c r="G134" s="40">
        <v>72</v>
      </c>
      <c r="H134" s="40">
        <f t="shared" si="15"/>
        <v>75</v>
      </c>
      <c r="I134" s="40">
        <f t="shared" si="16"/>
        <v>-3</v>
      </c>
      <c r="J134" s="43">
        <f t="shared" si="20"/>
        <v>0.2999999999999998</v>
      </c>
      <c r="K134" s="15"/>
      <c r="L134" s="8"/>
      <c r="M134" s="8"/>
      <c r="N134" s="8"/>
      <c r="O134" s="8"/>
      <c r="P134" s="8"/>
      <c r="Q134" s="8"/>
      <c r="R134" s="8"/>
      <c r="S134" s="8"/>
    </row>
    <row r="135" spans="1:19" ht="13.5" customHeight="1">
      <c r="A135" s="10"/>
      <c r="B135" s="37" t="s">
        <v>42</v>
      </c>
      <c r="C135" s="38">
        <v>43492</v>
      </c>
      <c r="D135" s="30" t="s">
        <v>31</v>
      </c>
      <c r="E135" s="39">
        <f t="shared" si="19"/>
        <v>8.000000000000004</v>
      </c>
      <c r="F135" s="40">
        <v>90</v>
      </c>
      <c r="G135" s="40">
        <v>72</v>
      </c>
      <c r="H135" s="39">
        <f t="shared" si="15"/>
        <v>82</v>
      </c>
      <c r="I135" s="39">
        <f t="shared" si="16"/>
        <v>-10</v>
      </c>
      <c r="J135" s="43">
        <f t="shared" si="20"/>
        <v>8.100000000000003</v>
      </c>
      <c r="K135" s="15"/>
      <c r="L135" s="8"/>
      <c r="M135" s="8"/>
      <c r="N135" s="8"/>
      <c r="O135" s="8"/>
      <c r="P135" s="8"/>
      <c r="Q135" s="8"/>
      <c r="R135" s="8"/>
      <c r="S135" s="8"/>
    </row>
    <row r="136" spans="1:19" ht="13.5" customHeight="1">
      <c r="A136" s="10"/>
      <c r="B136" s="37" t="s">
        <v>43</v>
      </c>
      <c r="C136" s="38">
        <v>43492</v>
      </c>
      <c r="D136" s="30" t="s">
        <v>31</v>
      </c>
      <c r="E136" s="39">
        <f t="shared" si="19"/>
        <v>4.199999999999999</v>
      </c>
      <c r="F136" s="40">
        <v>77</v>
      </c>
      <c r="G136" s="40">
        <v>72</v>
      </c>
      <c r="H136" s="39">
        <f t="shared" si="15"/>
        <v>73</v>
      </c>
      <c r="I136" s="39">
        <f t="shared" si="16"/>
        <v>-1</v>
      </c>
      <c r="J136" s="43">
        <f t="shared" si="20"/>
        <v>4.199999999999999</v>
      </c>
      <c r="K136" s="15"/>
      <c r="L136" s="8"/>
      <c r="M136" s="8"/>
      <c r="N136" s="8"/>
      <c r="O136" s="8"/>
      <c r="P136" s="8"/>
      <c r="Q136" s="8"/>
      <c r="R136" s="8"/>
      <c r="S136" s="8"/>
    </row>
    <row r="137" spans="1:19" ht="13.5" customHeight="1">
      <c r="A137" s="10"/>
      <c r="B137" s="37" t="s">
        <v>44</v>
      </c>
      <c r="C137" s="38">
        <v>43492</v>
      </c>
      <c r="D137" s="30" t="s">
        <v>31</v>
      </c>
      <c r="E137" s="39">
        <f t="shared" si="19"/>
        <v>12.399999999999999</v>
      </c>
      <c r="F137" s="40">
        <v>93</v>
      </c>
      <c r="G137" s="40">
        <v>72</v>
      </c>
      <c r="H137" s="39">
        <f t="shared" si="15"/>
        <v>81</v>
      </c>
      <c r="I137" s="39">
        <f t="shared" si="16"/>
        <v>-9</v>
      </c>
      <c r="J137" s="43">
        <f t="shared" si="20"/>
        <v>12.499999999999998</v>
      </c>
      <c r="K137" s="15"/>
      <c r="L137" s="8"/>
      <c r="M137" s="8"/>
      <c r="N137" s="8"/>
      <c r="O137" s="8"/>
      <c r="P137" s="8"/>
      <c r="Q137" s="8"/>
      <c r="R137" s="8"/>
      <c r="S137" s="8"/>
    </row>
    <row r="138" spans="1:19" ht="13.5" customHeight="1">
      <c r="A138" s="10"/>
      <c r="B138" s="37" t="s">
        <v>40</v>
      </c>
      <c r="C138" s="38">
        <v>43492</v>
      </c>
      <c r="D138" s="30" t="s">
        <v>31</v>
      </c>
      <c r="E138" s="40">
        <f t="shared" si="19"/>
        <v>3.3000000000000003</v>
      </c>
      <c r="F138" s="40">
        <v>80</v>
      </c>
      <c r="G138" s="40">
        <v>72</v>
      </c>
      <c r="H138" s="40">
        <f t="shared" si="15"/>
        <v>77</v>
      </c>
      <c r="I138" s="40">
        <f t="shared" si="16"/>
        <v>-5</v>
      </c>
      <c r="J138" s="43">
        <f t="shared" si="20"/>
        <v>3.4000000000000004</v>
      </c>
      <c r="K138" s="15"/>
      <c r="L138" s="8"/>
      <c r="M138" s="8"/>
      <c r="N138" s="8"/>
      <c r="O138" s="8"/>
      <c r="P138" s="8"/>
      <c r="Q138" s="8"/>
      <c r="R138" s="8"/>
      <c r="S138" s="8"/>
    </row>
    <row r="139" spans="1:19" ht="13.5" customHeight="1">
      <c r="A139" s="10"/>
      <c r="B139" s="37" t="s">
        <v>45</v>
      </c>
      <c r="C139" s="38">
        <v>43492</v>
      </c>
      <c r="D139" s="30" t="s">
        <v>31</v>
      </c>
      <c r="E139" s="40">
        <f t="shared" si="19"/>
        <v>12.2</v>
      </c>
      <c r="F139" s="40">
        <v>96</v>
      </c>
      <c r="G139" s="40">
        <v>72</v>
      </c>
      <c r="H139" s="40">
        <f t="shared" si="15"/>
        <v>84</v>
      </c>
      <c r="I139" s="40">
        <f t="shared" si="16"/>
        <v>-12</v>
      </c>
      <c r="J139" s="43">
        <f t="shared" si="20"/>
        <v>12.299999999999999</v>
      </c>
      <c r="K139" s="15"/>
      <c r="L139" s="8"/>
      <c r="M139" s="8"/>
      <c r="N139" s="8"/>
      <c r="O139" s="8"/>
      <c r="P139" s="8"/>
      <c r="Q139" s="8"/>
      <c r="R139" s="8"/>
      <c r="S139" s="8"/>
    </row>
    <row r="140" spans="1:19" ht="13.5" customHeight="1">
      <c r="A140" s="10"/>
      <c r="B140" s="37" t="s">
        <v>47</v>
      </c>
      <c r="C140" s="38">
        <v>43492</v>
      </c>
      <c r="D140" s="30" t="s">
        <v>31</v>
      </c>
      <c r="E140" s="39">
        <f>J130</f>
        <v>7.2</v>
      </c>
      <c r="F140" s="40">
        <v>83</v>
      </c>
      <c r="G140" s="40">
        <v>72</v>
      </c>
      <c r="H140" s="39">
        <f t="shared" si="15"/>
        <v>76</v>
      </c>
      <c r="I140" s="39">
        <f t="shared" si="16"/>
        <v>-4</v>
      </c>
      <c r="J140" s="43">
        <f t="shared" si="20"/>
        <v>7.3</v>
      </c>
      <c r="K140" s="15"/>
      <c r="L140" s="8"/>
      <c r="M140" s="8"/>
      <c r="N140" s="8"/>
      <c r="O140" s="8"/>
      <c r="P140" s="8"/>
      <c r="Q140" s="8"/>
      <c r="R140" s="8"/>
      <c r="S140" s="8"/>
    </row>
    <row r="141" spans="1:19" ht="13.5" customHeight="1">
      <c r="A141" s="10"/>
      <c r="B141" s="37" t="s">
        <v>46</v>
      </c>
      <c r="C141" s="38">
        <v>43492</v>
      </c>
      <c r="D141" s="30" t="s">
        <v>31</v>
      </c>
      <c r="E141" s="40">
        <f>J115</f>
        <v>13.799999999999999</v>
      </c>
      <c r="F141" s="40">
        <v>89</v>
      </c>
      <c r="G141" s="40">
        <v>72</v>
      </c>
      <c r="H141" s="40">
        <f t="shared" si="15"/>
        <v>75</v>
      </c>
      <c r="I141" s="40">
        <f t="shared" si="16"/>
        <v>-3</v>
      </c>
      <c r="J141" s="43">
        <f t="shared" si="20"/>
        <v>13.799999999999999</v>
      </c>
      <c r="K141" s="15"/>
      <c r="L141" s="8"/>
      <c r="M141" s="8"/>
      <c r="N141" s="8"/>
      <c r="O141" s="8"/>
      <c r="P141" s="8"/>
      <c r="Q141" s="8"/>
      <c r="R141" s="8"/>
      <c r="S141" s="8"/>
    </row>
    <row r="142" spans="1:19" ht="13.5" customHeight="1">
      <c r="A142" s="10"/>
      <c r="B142" s="37" t="s">
        <v>155</v>
      </c>
      <c r="C142" s="38">
        <v>43492</v>
      </c>
      <c r="D142" s="30" t="s">
        <v>31</v>
      </c>
      <c r="E142" s="40">
        <f>J117</f>
        <v>5.6</v>
      </c>
      <c r="F142" s="40">
        <v>78</v>
      </c>
      <c r="G142" s="40">
        <v>72</v>
      </c>
      <c r="H142" s="40">
        <f t="shared" si="15"/>
        <v>72</v>
      </c>
      <c r="I142" s="40">
        <f t="shared" si="16"/>
        <v>0</v>
      </c>
      <c r="J142" s="43">
        <f t="shared" si="20"/>
        <v>5.6</v>
      </c>
      <c r="K142" s="15"/>
      <c r="L142" s="8"/>
      <c r="M142" s="8"/>
      <c r="N142" s="8"/>
      <c r="O142" s="8"/>
      <c r="P142" s="8"/>
      <c r="Q142" s="8"/>
      <c r="R142" s="8"/>
      <c r="S142" s="8"/>
    </row>
    <row r="143" spans="1:19" ht="13.5" customHeight="1">
      <c r="A143" s="10"/>
      <c r="B143" s="46" t="s">
        <v>155</v>
      </c>
      <c r="C143" s="47">
        <v>43492</v>
      </c>
      <c r="D143" s="48" t="s">
        <v>31</v>
      </c>
      <c r="E143" s="42">
        <f>J118</f>
        <v>11.299999999999999</v>
      </c>
      <c r="F143" s="42">
        <v>86</v>
      </c>
      <c r="G143" s="42">
        <v>72</v>
      </c>
      <c r="H143" s="42">
        <f t="shared" si="15"/>
        <v>75</v>
      </c>
      <c r="I143" s="42">
        <f t="shared" si="16"/>
        <v>-3</v>
      </c>
      <c r="J143" s="79">
        <f t="shared" si="20"/>
        <v>11.299999999999999</v>
      </c>
      <c r="K143" s="15"/>
      <c r="L143" s="8"/>
      <c r="M143" s="8"/>
      <c r="N143" s="8"/>
      <c r="O143" s="8"/>
      <c r="P143" s="8"/>
      <c r="Q143" s="8"/>
      <c r="R143" s="8"/>
      <c r="S143" s="8"/>
    </row>
    <row r="144" spans="1:19" ht="13.5" customHeight="1">
      <c r="A144" s="10"/>
      <c r="B144" s="31" t="s">
        <v>38</v>
      </c>
      <c r="C144" s="32">
        <v>43499</v>
      </c>
      <c r="D144" s="33" t="s">
        <v>21</v>
      </c>
      <c r="E144" s="35">
        <f aca="true" t="shared" si="21" ref="E144:E150">J132</f>
        <v>5.1</v>
      </c>
      <c r="F144" s="35">
        <v>79</v>
      </c>
      <c r="G144" s="35">
        <v>72</v>
      </c>
      <c r="H144" s="35">
        <f t="shared" si="15"/>
        <v>74</v>
      </c>
      <c r="I144" s="35">
        <f t="shared" si="16"/>
        <v>-2</v>
      </c>
      <c r="J144" s="78">
        <f t="shared" si="20"/>
        <v>5.1</v>
      </c>
      <c r="K144" s="15"/>
      <c r="L144" s="8"/>
      <c r="M144" s="8"/>
      <c r="N144" s="8"/>
      <c r="O144" s="8"/>
      <c r="P144" s="8"/>
      <c r="Q144" s="8"/>
      <c r="R144" s="8"/>
      <c r="S144" s="8"/>
    </row>
    <row r="145" spans="1:19" ht="13.5" customHeight="1">
      <c r="A145" s="10"/>
      <c r="B145" s="37" t="s">
        <v>39</v>
      </c>
      <c r="C145" s="38">
        <v>43499</v>
      </c>
      <c r="D145" s="30" t="s">
        <v>21</v>
      </c>
      <c r="E145" s="40">
        <f t="shared" si="21"/>
        <v>1.599999999999999</v>
      </c>
      <c r="F145" s="40">
        <v>73</v>
      </c>
      <c r="G145" s="40">
        <v>72</v>
      </c>
      <c r="H145" s="40">
        <f t="shared" si="15"/>
        <v>71</v>
      </c>
      <c r="I145" s="40">
        <f t="shared" si="16"/>
        <v>1</v>
      </c>
      <c r="J145" s="43">
        <f t="shared" si="20"/>
        <v>1.299999999999999</v>
      </c>
      <c r="K145" s="15"/>
      <c r="L145" s="8"/>
      <c r="M145" s="8"/>
      <c r="N145" s="8"/>
      <c r="O145" s="8"/>
      <c r="P145" s="8"/>
      <c r="Q145" s="8"/>
      <c r="R145" s="8"/>
      <c r="S145" s="8"/>
    </row>
    <row r="146" spans="1:19" ht="13.5" customHeight="1">
      <c r="A146" s="10"/>
      <c r="B146" s="37" t="s">
        <v>41</v>
      </c>
      <c r="C146" s="38">
        <v>43499</v>
      </c>
      <c r="D146" s="30" t="s">
        <v>21</v>
      </c>
      <c r="E146" s="40">
        <f t="shared" si="21"/>
        <v>0.2999999999999998</v>
      </c>
      <c r="F146" s="40">
        <v>74</v>
      </c>
      <c r="G146" s="40">
        <v>72</v>
      </c>
      <c r="H146" s="40">
        <f t="shared" si="15"/>
        <v>74</v>
      </c>
      <c r="I146" s="40">
        <f t="shared" si="16"/>
        <v>-2</v>
      </c>
      <c r="J146" s="43">
        <f t="shared" si="20"/>
        <v>0.2999999999999998</v>
      </c>
      <c r="K146" s="15"/>
      <c r="L146" s="8"/>
      <c r="M146" s="8"/>
      <c r="N146" s="8"/>
      <c r="O146" s="8"/>
      <c r="P146" s="8"/>
      <c r="Q146" s="8"/>
      <c r="R146" s="8"/>
      <c r="S146" s="8"/>
    </row>
    <row r="147" spans="1:19" ht="13.5" customHeight="1">
      <c r="A147" s="10"/>
      <c r="B147" s="37" t="s">
        <v>42</v>
      </c>
      <c r="C147" s="38">
        <v>43499</v>
      </c>
      <c r="D147" s="30" t="s">
        <v>21</v>
      </c>
      <c r="E147" s="39">
        <f t="shared" si="21"/>
        <v>8.100000000000003</v>
      </c>
      <c r="F147" s="40">
        <v>77</v>
      </c>
      <c r="G147" s="40">
        <v>72</v>
      </c>
      <c r="H147" s="39">
        <f t="shared" si="15"/>
        <v>69</v>
      </c>
      <c r="I147" s="39">
        <f t="shared" si="16"/>
        <v>3</v>
      </c>
      <c r="J147" s="43">
        <f t="shared" si="20"/>
        <v>7.200000000000003</v>
      </c>
      <c r="K147" s="15"/>
      <c r="L147" s="8"/>
      <c r="M147" s="8"/>
      <c r="N147" s="8"/>
      <c r="O147" s="8"/>
      <c r="P147" s="8"/>
      <c r="Q147" s="8"/>
      <c r="R147" s="8"/>
      <c r="S147" s="8"/>
    </row>
    <row r="148" spans="1:19" ht="13.5" customHeight="1">
      <c r="A148" s="10"/>
      <c r="B148" s="37" t="s">
        <v>43</v>
      </c>
      <c r="C148" s="38">
        <v>43499</v>
      </c>
      <c r="D148" s="30" t="s">
        <v>21</v>
      </c>
      <c r="E148" s="39">
        <f t="shared" si="21"/>
        <v>4.199999999999999</v>
      </c>
      <c r="F148" s="40">
        <v>75</v>
      </c>
      <c r="G148" s="40">
        <v>72</v>
      </c>
      <c r="H148" s="39">
        <f t="shared" si="15"/>
        <v>71</v>
      </c>
      <c r="I148" s="39">
        <f t="shared" si="16"/>
        <v>1</v>
      </c>
      <c r="J148" s="43">
        <f t="shared" si="20"/>
        <v>3.8999999999999995</v>
      </c>
      <c r="K148" s="15"/>
      <c r="L148" s="8"/>
      <c r="M148" s="8"/>
      <c r="N148" s="8"/>
      <c r="O148" s="8"/>
      <c r="P148" s="8"/>
      <c r="Q148" s="8"/>
      <c r="R148" s="8"/>
      <c r="S148" s="8"/>
    </row>
    <row r="149" spans="1:19" ht="13.5" customHeight="1">
      <c r="A149" s="10"/>
      <c r="B149" s="37" t="s">
        <v>44</v>
      </c>
      <c r="C149" s="38">
        <v>43499</v>
      </c>
      <c r="D149" s="30" t="s">
        <v>21</v>
      </c>
      <c r="E149" s="39">
        <f t="shared" si="21"/>
        <v>12.499999999999998</v>
      </c>
      <c r="F149" s="40">
        <v>88</v>
      </c>
      <c r="G149" s="40">
        <v>72</v>
      </c>
      <c r="H149" s="39">
        <f t="shared" si="15"/>
        <v>75</v>
      </c>
      <c r="I149" s="39">
        <f t="shared" si="16"/>
        <v>-3</v>
      </c>
      <c r="J149" s="43">
        <f t="shared" si="20"/>
        <v>12.499999999999998</v>
      </c>
      <c r="K149" s="15"/>
      <c r="L149" s="8"/>
      <c r="M149" s="8"/>
      <c r="N149" s="8"/>
      <c r="O149" s="8"/>
      <c r="P149" s="8"/>
      <c r="Q149" s="8"/>
      <c r="R149" s="8"/>
      <c r="S149" s="8"/>
    </row>
    <row r="150" spans="1:19" ht="13.5" customHeight="1">
      <c r="A150" s="10"/>
      <c r="B150" s="37" t="s">
        <v>40</v>
      </c>
      <c r="C150" s="38">
        <v>43499</v>
      </c>
      <c r="D150" s="30" t="s">
        <v>21</v>
      </c>
      <c r="E150" s="40">
        <f t="shared" si="21"/>
        <v>3.4000000000000004</v>
      </c>
      <c r="F150" s="40">
        <v>72</v>
      </c>
      <c r="G150" s="40">
        <v>72</v>
      </c>
      <c r="H150" s="40">
        <f t="shared" si="15"/>
        <v>69</v>
      </c>
      <c r="I150" s="40">
        <f t="shared" si="16"/>
        <v>3</v>
      </c>
      <c r="J150" s="43">
        <f t="shared" si="20"/>
        <v>2.5000000000000004</v>
      </c>
      <c r="K150" s="15"/>
      <c r="L150" s="8"/>
      <c r="M150" s="8"/>
      <c r="N150" s="8"/>
      <c r="O150" s="8"/>
      <c r="P150" s="8"/>
      <c r="Q150" s="8"/>
      <c r="R150" s="8"/>
      <c r="S150" s="8"/>
    </row>
    <row r="151" spans="1:19" ht="13.5" customHeight="1">
      <c r="A151" s="10"/>
      <c r="B151" s="37" t="s">
        <v>46</v>
      </c>
      <c r="C151" s="38">
        <v>43499</v>
      </c>
      <c r="D151" s="30" t="s">
        <v>21</v>
      </c>
      <c r="E151" s="40">
        <f>J141</f>
        <v>13.799999999999999</v>
      </c>
      <c r="F151" s="40">
        <v>86</v>
      </c>
      <c r="G151" s="40">
        <v>72</v>
      </c>
      <c r="H151" s="40">
        <f t="shared" si="15"/>
        <v>72</v>
      </c>
      <c r="I151" s="40">
        <f t="shared" si="16"/>
        <v>0</v>
      </c>
      <c r="J151" s="43">
        <f t="shared" si="20"/>
        <v>13.799999999999999</v>
      </c>
      <c r="K151" s="15"/>
      <c r="L151" s="8"/>
      <c r="M151" s="8"/>
      <c r="N151" s="8"/>
      <c r="O151" s="8"/>
      <c r="P151" s="8"/>
      <c r="Q151" s="8"/>
      <c r="R151" s="8"/>
      <c r="S151" s="8"/>
    </row>
    <row r="152" spans="1:19" ht="13.5" customHeight="1">
      <c r="A152" s="10"/>
      <c r="B152" s="37" t="s">
        <v>155</v>
      </c>
      <c r="C152" s="38">
        <v>43499</v>
      </c>
      <c r="D152" s="30" t="s">
        <v>21</v>
      </c>
      <c r="E152" s="40">
        <f>J142</f>
        <v>5.6</v>
      </c>
      <c r="F152" s="40">
        <v>80</v>
      </c>
      <c r="G152" s="40">
        <v>72</v>
      </c>
      <c r="H152" s="40">
        <f t="shared" si="15"/>
        <v>74</v>
      </c>
      <c r="I152" s="40">
        <f t="shared" si="16"/>
        <v>-2</v>
      </c>
      <c r="J152" s="43">
        <f t="shared" si="20"/>
        <v>5.6</v>
      </c>
      <c r="K152" s="15"/>
      <c r="L152" s="8"/>
      <c r="M152" s="8"/>
      <c r="N152" s="8"/>
      <c r="O152" s="8"/>
      <c r="P152" s="8"/>
      <c r="Q152" s="8"/>
      <c r="R152" s="8"/>
      <c r="S152" s="8"/>
    </row>
    <row r="153" spans="1:19" ht="13.5" customHeight="1">
      <c r="A153" s="10"/>
      <c r="B153" s="37" t="s">
        <v>155</v>
      </c>
      <c r="C153" s="38">
        <v>43499</v>
      </c>
      <c r="D153" s="30" t="s">
        <v>21</v>
      </c>
      <c r="E153" s="40">
        <f>J143</f>
        <v>11.299999999999999</v>
      </c>
      <c r="F153" s="40">
        <v>86</v>
      </c>
      <c r="G153" s="40">
        <v>72</v>
      </c>
      <c r="H153" s="40">
        <f t="shared" si="15"/>
        <v>75</v>
      </c>
      <c r="I153" s="40">
        <f t="shared" si="16"/>
        <v>-3</v>
      </c>
      <c r="J153" s="43">
        <f t="shared" si="20"/>
        <v>11.299999999999999</v>
      </c>
      <c r="K153" s="15"/>
      <c r="L153" s="8"/>
      <c r="M153" s="8"/>
      <c r="N153" s="8"/>
      <c r="O153" s="8"/>
      <c r="P153" s="8"/>
      <c r="Q153" s="8"/>
      <c r="R153" s="8"/>
      <c r="S153" s="8"/>
    </row>
    <row r="154" spans="1:19" ht="13.5" customHeight="1">
      <c r="A154" s="10"/>
      <c r="B154" s="37" t="s">
        <v>56</v>
      </c>
      <c r="C154" s="38">
        <v>43499</v>
      </c>
      <c r="D154" s="30" t="s">
        <v>21</v>
      </c>
      <c r="E154" s="40">
        <f>J129</f>
        <v>20.200000000000003</v>
      </c>
      <c r="F154" s="40">
        <v>92</v>
      </c>
      <c r="G154" s="40">
        <v>72</v>
      </c>
      <c r="H154" s="40">
        <f t="shared" si="15"/>
        <v>72</v>
      </c>
      <c r="I154" s="40">
        <f t="shared" si="16"/>
        <v>0</v>
      </c>
      <c r="J154" s="43">
        <f t="shared" si="20"/>
        <v>20.200000000000003</v>
      </c>
      <c r="K154" s="15"/>
      <c r="L154" s="8"/>
      <c r="M154" s="8"/>
      <c r="N154" s="8"/>
      <c r="O154" s="8"/>
      <c r="P154" s="8"/>
      <c r="Q154" s="8"/>
      <c r="R154" s="8"/>
      <c r="S154" s="8"/>
    </row>
    <row r="155" spans="1:19" ht="13.5" customHeight="1">
      <c r="A155" s="10"/>
      <c r="B155" s="37" t="s">
        <v>51</v>
      </c>
      <c r="C155" s="38">
        <v>43499</v>
      </c>
      <c r="D155" s="30" t="s">
        <v>21</v>
      </c>
      <c r="E155" s="39">
        <f>J128</f>
        <v>21.000000000000004</v>
      </c>
      <c r="F155" s="40">
        <v>91</v>
      </c>
      <c r="G155" s="40">
        <v>72</v>
      </c>
      <c r="H155" s="39">
        <f t="shared" si="15"/>
        <v>70</v>
      </c>
      <c r="I155" s="39">
        <f t="shared" si="16"/>
        <v>2</v>
      </c>
      <c r="J155" s="43">
        <f t="shared" si="20"/>
        <v>20.400000000000002</v>
      </c>
      <c r="K155" s="15"/>
      <c r="L155" s="8"/>
      <c r="M155" s="8"/>
      <c r="N155" s="8"/>
      <c r="O155" s="8"/>
      <c r="P155" s="8"/>
      <c r="Q155" s="8"/>
      <c r="R155" s="8"/>
      <c r="S155" s="8"/>
    </row>
    <row r="156" spans="1:19" ht="13.5" customHeight="1">
      <c r="A156" s="10"/>
      <c r="B156" s="37" t="s">
        <v>53</v>
      </c>
      <c r="C156" s="38">
        <v>43499</v>
      </c>
      <c r="D156" s="30" t="s">
        <v>21</v>
      </c>
      <c r="E156" s="40">
        <f>J131</f>
        <v>36</v>
      </c>
      <c r="F156" s="40">
        <v>123</v>
      </c>
      <c r="G156" s="40">
        <v>72</v>
      </c>
      <c r="H156" s="40">
        <f t="shared" si="15"/>
        <v>87</v>
      </c>
      <c r="I156" s="40">
        <f t="shared" si="16"/>
        <v>-15</v>
      </c>
      <c r="J156" s="43">
        <v>36</v>
      </c>
      <c r="K156" s="15"/>
      <c r="L156" s="30" t="s">
        <v>157</v>
      </c>
      <c r="M156" s="8"/>
      <c r="N156" s="8"/>
      <c r="O156" s="8"/>
      <c r="P156" s="8"/>
      <c r="Q156" s="8"/>
      <c r="R156" s="8"/>
      <c r="S156" s="8"/>
    </row>
    <row r="157" spans="1:19" ht="13.5" customHeight="1">
      <c r="A157" s="10"/>
      <c r="B157" s="37" t="s">
        <v>55</v>
      </c>
      <c r="C157" s="38">
        <v>43499</v>
      </c>
      <c r="D157" s="30" t="s">
        <v>21</v>
      </c>
      <c r="E157" s="40">
        <f>J119</f>
        <v>19.6</v>
      </c>
      <c r="F157" s="80" t="s">
        <v>131</v>
      </c>
      <c r="G157" s="40">
        <v>72</v>
      </c>
      <c r="H157" s="80" t="s">
        <v>98</v>
      </c>
      <c r="I157" s="80" t="s">
        <v>98</v>
      </c>
      <c r="J157" s="43">
        <f>E157+0.1</f>
        <v>19.700000000000003</v>
      </c>
      <c r="K157" s="15"/>
      <c r="L157" s="8"/>
      <c r="M157" s="8"/>
      <c r="N157" s="8"/>
      <c r="O157" s="8"/>
      <c r="P157" s="8"/>
      <c r="Q157" s="8"/>
      <c r="R157" s="8"/>
      <c r="S157" s="8"/>
    </row>
    <row r="158" spans="1:19" ht="13.5" customHeight="1">
      <c r="A158" s="10"/>
      <c r="B158" s="37" t="s">
        <v>149</v>
      </c>
      <c r="C158" s="38">
        <v>43499</v>
      </c>
      <c r="D158" s="30" t="s">
        <v>21</v>
      </c>
      <c r="E158" s="40">
        <v>36</v>
      </c>
      <c r="F158" s="80" t="s">
        <v>131</v>
      </c>
      <c r="G158" s="40">
        <v>72</v>
      </c>
      <c r="H158" s="80" t="s">
        <v>98</v>
      </c>
      <c r="I158" s="80" t="s">
        <v>98</v>
      </c>
      <c r="J158" s="43">
        <v>36</v>
      </c>
      <c r="K158" s="15"/>
      <c r="L158" s="30" t="s">
        <v>157</v>
      </c>
      <c r="M158" s="8"/>
      <c r="N158" s="8"/>
      <c r="O158" s="8"/>
      <c r="P158" s="8"/>
      <c r="Q158" s="8"/>
      <c r="R158" s="8"/>
      <c r="S158" s="8"/>
    </row>
    <row r="159" spans="1:19" ht="13.5" customHeight="1">
      <c r="A159" s="10"/>
      <c r="B159" s="46" t="s">
        <v>150</v>
      </c>
      <c r="C159" s="47">
        <v>43499</v>
      </c>
      <c r="D159" s="48" t="s">
        <v>21</v>
      </c>
      <c r="E159" s="42">
        <v>36</v>
      </c>
      <c r="F159" s="81" t="s">
        <v>131</v>
      </c>
      <c r="G159" s="42">
        <v>72</v>
      </c>
      <c r="H159" s="81" t="s">
        <v>98</v>
      </c>
      <c r="I159" s="81" t="s">
        <v>98</v>
      </c>
      <c r="J159" s="79">
        <v>36</v>
      </c>
      <c r="K159" s="15"/>
      <c r="L159" s="30" t="s">
        <v>157</v>
      </c>
      <c r="M159" s="8"/>
      <c r="N159" s="8"/>
      <c r="O159" s="8"/>
      <c r="P159" s="8"/>
      <c r="Q159" s="8"/>
      <c r="R159" s="8"/>
      <c r="S159" s="8"/>
    </row>
    <row r="160" spans="1:19" ht="13.5" customHeight="1">
      <c r="A160" s="10"/>
      <c r="B160" s="31" t="s">
        <v>38</v>
      </c>
      <c r="C160" s="32">
        <v>43506</v>
      </c>
      <c r="D160" s="33" t="s">
        <v>25</v>
      </c>
      <c r="E160" s="35">
        <f aca="true" t="shared" si="22" ref="E160:E166">J144</f>
        <v>5.1</v>
      </c>
      <c r="F160" s="35">
        <v>80</v>
      </c>
      <c r="G160" s="35">
        <v>72</v>
      </c>
      <c r="H160" s="35">
        <f aca="true" t="shared" si="23" ref="H160:H204">F160-ROUND(E160,0)</f>
        <v>75</v>
      </c>
      <c r="I160" s="35">
        <f aca="true" t="shared" si="24" ref="I160:I204">G160-H160</f>
        <v>-3</v>
      </c>
      <c r="J160" s="78">
        <f aca="true" t="shared" si="25" ref="J160:J204">IF(I160&gt;0,E160-I160*0.3,IF(I160&lt;-3,E160+0.1,E160))</f>
        <v>5.1</v>
      </c>
      <c r="K160" s="15"/>
      <c r="L160" s="8"/>
      <c r="M160" s="8"/>
      <c r="N160" s="8"/>
      <c r="O160" s="8"/>
      <c r="P160" s="8"/>
      <c r="Q160" s="8"/>
      <c r="R160" s="8"/>
      <c r="S160" s="8"/>
    </row>
    <row r="161" spans="1:19" ht="13.5" customHeight="1">
      <c r="A161" s="10"/>
      <c r="B161" s="37" t="s">
        <v>39</v>
      </c>
      <c r="C161" s="38">
        <v>43506</v>
      </c>
      <c r="D161" s="30" t="s">
        <v>25</v>
      </c>
      <c r="E161" s="40">
        <f t="shared" si="22"/>
        <v>1.299999999999999</v>
      </c>
      <c r="F161" s="40">
        <v>81</v>
      </c>
      <c r="G161" s="40">
        <v>72</v>
      </c>
      <c r="H161" s="40">
        <f t="shared" si="23"/>
        <v>80</v>
      </c>
      <c r="I161" s="40">
        <f t="shared" si="24"/>
        <v>-8</v>
      </c>
      <c r="J161" s="43">
        <f t="shared" si="25"/>
        <v>1.399999999999999</v>
      </c>
      <c r="K161" s="15"/>
      <c r="L161" s="8"/>
      <c r="M161" s="8"/>
      <c r="N161" s="8"/>
      <c r="O161" s="8"/>
      <c r="P161" s="8"/>
      <c r="Q161" s="8"/>
      <c r="R161" s="8"/>
      <c r="S161" s="8"/>
    </row>
    <row r="162" spans="1:19" ht="13.5" customHeight="1">
      <c r="A162" s="10"/>
      <c r="B162" s="37" t="s">
        <v>41</v>
      </c>
      <c r="C162" s="38">
        <v>43506</v>
      </c>
      <c r="D162" s="30" t="s">
        <v>25</v>
      </c>
      <c r="E162" s="40">
        <f t="shared" si="22"/>
        <v>0.2999999999999998</v>
      </c>
      <c r="F162" s="40">
        <v>75</v>
      </c>
      <c r="G162" s="40">
        <v>72</v>
      </c>
      <c r="H162" s="40">
        <f t="shared" si="23"/>
        <v>75</v>
      </c>
      <c r="I162" s="40">
        <f t="shared" si="24"/>
        <v>-3</v>
      </c>
      <c r="J162" s="43">
        <f t="shared" si="25"/>
        <v>0.2999999999999998</v>
      </c>
      <c r="K162" s="15"/>
      <c r="L162" s="8"/>
      <c r="M162" s="8"/>
      <c r="N162" s="8"/>
      <c r="O162" s="8"/>
      <c r="P162" s="8"/>
      <c r="Q162" s="8"/>
      <c r="R162" s="8"/>
      <c r="S162" s="8"/>
    </row>
    <row r="163" spans="1:19" ht="13.5" customHeight="1">
      <c r="A163" s="10"/>
      <c r="B163" s="37" t="s">
        <v>42</v>
      </c>
      <c r="C163" s="38">
        <v>43506</v>
      </c>
      <c r="D163" s="30" t="s">
        <v>25</v>
      </c>
      <c r="E163" s="39">
        <f t="shared" si="22"/>
        <v>7.200000000000003</v>
      </c>
      <c r="F163" s="40">
        <v>73</v>
      </c>
      <c r="G163" s="40">
        <v>72</v>
      </c>
      <c r="H163" s="39">
        <f t="shared" si="23"/>
        <v>66</v>
      </c>
      <c r="I163" s="39">
        <f t="shared" si="24"/>
        <v>6</v>
      </c>
      <c r="J163" s="43">
        <f t="shared" si="25"/>
        <v>5.400000000000003</v>
      </c>
      <c r="K163" s="15"/>
      <c r="L163" s="8"/>
      <c r="M163" s="8"/>
      <c r="N163" s="8"/>
      <c r="O163" s="8"/>
      <c r="P163" s="8"/>
      <c r="Q163" s="8"/>
      <c r="R163" s="8"/>
      <c r="S163" s="8"/>
    </row>
    <row r="164" spans="1:19" ht="13.5" customHeight="1">
      <c r="A164" s="10"/>
      <c r="B164" s="37" t="s">
        <v>43</v>
      </c>
      <c r="C164" s="38">
        <v>43506</v>
      </c>
      <c r="D164" s="30" t="s">
        <v>25</v>
      </c>
      <c r="E164" s="39">
        <f t="shared" si="22"/>
        <v>3.8999999999999995</v>
      </c>
      <c r="F164" s="40">
        <v>86</v>
      </c>
      <c r="G164" s="40">
        <v>72</v>
      </c>
      <c r="H164" s="39">
        <f t="shared" si="23"/>
        <v>82</v>
      </c>
      <c r="I164" s="39">
        <f t="shared" si="24"/>
        <v>-10</v>
      </c>
      <c r="J164" s="43">
        <f t="shared" si="25"/>
        <v>3.9999999999999996</v>
      </c>
      <c r="K164" s="15"/>
      <c r="L164" s="8"/>
      <c r="M164" s="8"/>
      <c r="N164" s="8"/>
      <c r="O164" s="8"/>
      <c r="P164" s="8"/>
      <c r="Q164" s="8"/>
      <c r="R164" s="8"/>
      <c r="S164" s="8"/>
    </row>
    <row r="165" spans="1:19" ht="13.5" customHeight="1">
      <c r="A165" s="10"/>
      <c r="B165" s="37" t="s">
        <v>44</v>
      </c>
      <c r="C165" s="38">
        <v>43506</v>
      </c>
      <c r="D165" s="30" t="s">
        <v>25</v>
      </c>
      <c r="E165" s="39">
        <f t="shared" si="22"/>
        <v>12.499999999999998</v>
      </c>
      <c r="F165" s="40">
        <v>93</v>
      </c>
      <c r="G165" s="40">
        <v>72</v>
      </c>
      <c r="H165" s="39">
        <f t="shared" si="23"/>
        <v>80</v>
      </c>
      <c r="I165" s="39">
        <f t="shared" si="24"/>
        <v>-8</v>
      </c>
      <c r="J165" s="43">
        <f t="shared" si="25"/>
        <v>12.599999999999998</v>
      </c>
      <c r="K165" s="15"/>
      <c r="L165" s="8"/>
      <c r="M165" s="8"/>
      <c r="N165" s="8"/>
      <c r="O165" s="8"/>
      <c r="P165" s="8"/>
      <c r="Q165" s="8"/>
      <c r="R165" s="8"/>
      <c r="S165" s="8"/>
    </row>
    <row r="166" spans="1:19" ht="13.5" customHeight="1">
      <c r="A166" s="10"/>
      <c r="B166" s="37" t="s">
        <v>40</v>
      </c>
      <c r="C166" s="38">
        <v>43506</v>
      </c>
      <c r="D166" s="30" t="s">
        <v>25</v>
      </c>
      <c r="E166" s="40">
        <f t="shared" si="22"/>
        <v>2.5000000000000004</v>
      </c>
      <c r="F166" s="40">
        <v>73</v>
      </c>
      <c r="G166" s="40">
        <v>72</v>
      </c>
      <c r="H166" s="40">
        <f t="shared" si="23"/>
        <v>70</v>
      </c>
      <c r="I166" s="40">
        <f t="shared" si="24"/>
        <v>2</v>
      </c>
      <c r="J166" s="43">
        <f t="shared" si="25"/>
        <v>1.9000000000000004</v>
      </c>
      <c r="K166" s="15"/>
      <c r="L166" s="8"/>
      <c r="M166" s="8"/>
      <c r="N166" s="8"/>
      <c r="O166" s="8"/>
      <c r="P166" s="8"/>
      <c r="Q166" s="8"/>
      <c r="R166" s="8"/>
      <c r="S166" s="8"/>
    </row>
    <row r="167" spans="1:19" ht="13.5" customHeight="1">
      <c r="A167" s="10"/>
      <c r="B167" s="37" t="s">
        <v>155</v>
      </c>
      <c r="C167" s="38">
        <v>43506</v>
      </c>
      <c r="D167" s="30" t="s">
        <v>25</v>
      </c>
      <c r="E167" s="40">
        <f>J152</f>
        <v>5.6</v>
      </c>
      <c r="F167" s="40">
        <v>79</v>
      </c>
      <c r="G167" s="40">
        <v>72</v>
      </c>
      <c r="H167" s="40">
        <f t="shared" si="23"/>
        <v>73</v>
      </c>
      <c r="I167" s="40">
        <f t="shared" si="24"/>
        <v>-1</v>
      </c>
      <c r="J167" s="43">
        <f t="shared" si="25"/>
        <v>5.6</v>
      </c>
      <c r="K167" s="15"/>
      <c r="L167" s="8"/>
      <c r="M167" s="8"/>
      <c r="N167" s="8"/>
      <c r="O167" s="8"/>
      <c r="P167" s="8"/>
      <c r="Q167" s="8"/>
      <c r="R167" s="8"/>
      <c r="S167" s="8"/>
    </row>
    <row r="168" spans="1:19" ht="13.5" customHeight="1">
      <c r="A168" s="10"/>
      <c r="B168" s="37" t="s">
        <v>155</v>
      </c>
      <c r="C168" s="38">
        <v>43506</v>
      </c>
      <c r="D168" s="30" t="s">
        <v>25</v>
      </c>
      <c r="E168" s="40">
        <f>J153</f>
        <v>11.299999999999999</v>
      </c>
      <c r="F168" s="40">
        <v>91</v>
      </c>
      <c r="G168" s="40">
        <v>72</v>
      </c>
      <c r="H168" s="40">
        <f t="shared" si="23"/>
        <v>80</v>
      </c>
      <c r="I168" s="40">
        <f t="shared" si="24"/>
        <v>-8</v>
      </c>
      <c r="J168" s="43">
        <f t="shared" si="25"/>
        <v>11.399999999999999</v>
      </c>
      <c r="K168" s="15"/>
      <c r="L168" s="8"/>
      <c r="M168" s="8"/>
      <c r="N168" s="8"/>
      <c r="O168" s="8"/>
      <c r="P168" s="8"/>
      <c r="Q168" s="8"/>
      <c r="R168" s="8"/>
      <c r="S168" s="8"/>
    </row>
    <row r="169" spans="1:19" ht="13.5" customHeight="1">
      <c r="A169" s="10"/>
      <c r="B169" s="37" t="s">
        <v>45</v>
      </c>
      <c r="C169" s="38">
        <v>43506</v>
      </c>
      <c r="D169" s="30" t="s">
        <v>25</v>
      </c>
      <c r="E169" s="40">
        <f>J139</f>
        <v>12.299999999999999</v>
      </c>
      <c r="F169" s="40">
        <v>84</v>
      </c>
      <c r="G169" s="40">
        <v>72</v>
      </c>
      <c r="H169" s="40">
        <f t="shared" si="23"/>
        <v>72</v>
      </c>
      <c r="I169" s="40">
        <f t="shared" si="24"/>
        <v>0</v>
      </c>
      <c r="J169" s="43">
        <f t="shared" si="25"/>
        <v>12.299999999999999</v>
      </c>
      <c r="K169" s="15"/>
      <c r="L169" s="8"/>
      <c r="M169" s="8"/>
      <c r="N169" s="8"/>
      <c r="O169" s="8"/>
      <c r="P169" s="8"/>
      <c r="Q169" s="8"/>
      <c r="R169" s="8"/>
      <c r="S169" s="8"/>
    </row>
    <row r="170" spans="1:19" ht="13.5" customHeight="1">
      <c r="A170" s="10"/>
      <c r="B170" s="46" t="s">
        <v>58</v>
      </c>
      <c r="C170" s="47">
        <v>43506</v>
      </c>
      <c r="D170" s="48" t="s">
        <v>25</v>
      </c>
      <c r="E170" s="42">
        <f>J50</f>
        <v>10.5</v>
      </c>
      <c r="F170" s="42">
        <v>94</v>
      </c>
      <c r="G170" s="42">
        <v>72</v>
      </c>
      <c r="H170" s="42">
        <f t="shared" si="23"/>
        <v>83</v>
      </c>
      <c r="I170" s="42">
        <f t="shared" si="24"/>
        <v>-11</v>
      </c>
      <c r="J170" s="79">
        <f t="shared" si="25"/>
        <v>10.6</v>
      </c>
      <c r="K170" s="15"/>
      <c r="L170" s="8"/>
      <c r="M170" s="8"/>
      <c r="N170" s="8"/>
      <c r="O170" s="8"/>
      <c r="P170" s="8"/>
      <c r="Q170" s="8"/>
      <c r="R170" s="8"/>
      <c r="S170" s="8"/>
    </row>
    <row r="171" spans="1:19" ht="13.5" customHeight="1">
      <c r="A171" s="10"/>
      <c r="B171" s="31" t="s">
        <v>38</v>
      </c>
      <c r="C171" s="32">
        <v>43513</v>
      </c>
      <c r="D171" s="33" t="s">
        <v>23</v>
      </c>
      <c r="E171" s="35">
        <f>J160</f>
        <v>5.1</v>
      </c>
      <c r="F171" s="35">
        <v>78</v>
      </c>
      <c r="G171" s="35">
        <v>72</v>
      </c>
      <c r="H171" s="35">
        <f t="shared" si="23"/>
        <v>73</v>
      </c>
      <c r="I171" s="35">
        <f t="shared" si="24"/>
        <v>-1</v>
      </c>
      <c r="J171" s="78">
        <f t="shared" si="25"/>
        <v>5.1</v>
      </c>
      <c r="K171" s="15"/>
      <c r="L171" s="8"/>
      <c r="M171" s="8"/>
      <c r="N171" s="8"/>
      <c r="O171" s="8"/>
      <c r="P171" s="8"/>
      <c r="Q171" s="8"/>
      <c r="R171" s="8"/>
      <c r="S171" s="8"/>
    </row>
    <row r="172" spans="1:19" ht="13.5" customHeight="1">
      <c r="A172" s="10"/>
      <c r="B172" s="37" t="s">
        <v>39</v>
      </c>
      <c r="C172" s="38">
        <v>43513</v>
      </c>
      <c r="D172" s="30" t="s">
        <v>23</v>
      </c>
      <c r="E172" s="40">
        <f>J161</f>
        <v>1.399999999999999</v>
      </c>
      <c r="F172" s="40">
        <v>78</v>
      </c>
      <c r="G172" s="40">
        <v>72</v>
      </c>
      <c r="H172" s="40">
        <f t="shared" si="23"/>
        <v>77</v>
      </c>
      <c r="I172" s="40">
        <f t="shared" si="24"/>
        <v>-5</v>
      </c>
      <c r="J172" s="43">
        <f t="shared" si="25"/>
        <v>1.4999999999999991</v>
      </c>
      <c r="K172" s="15"/>
      <c r="L172" s="8"/>
      <c r="M172" s="8"/>
      <c r="N172" s="8"/>
      <c r="O172" s="8"/>
      <c r="P172" s="8"/>
      <c r="Q172" s="8"/>
      <c r="R172" s="8"/>
      <c r="S172" s="8"/>
    </row>
    <row r="173" spans="1:19" ht="13.5" customHeight="1">
      <c r="A173" s="10"/>
      <c r="B173" s="37" t="s">
        <v>41</v>
      </c>
      <c r="C173" s="38">
        <v>43513</v>
      </c>
      <c r="D173" s="30" t="s">
        <v>23</v>
      </c>
      <c r="E173" s="40">
        <f>J162</f>
        <v>0.2999999999999998</v>
      </c>
      <c r="F173" s="40">
        <v>74</v>
      </c>
      <c r="G173" s="40">
        <v>72</v>
      </c>
      <c r="H173" s="40">
        <f t="shared" si="23"/>
        <v>74</v>
      </c>
      <c r="I173" s="40">
        <f t="shared" si="24"/>
        <v>-2</v>
      </c>
      <c r="J173" s="43">
        <f t="shared" si="25"/>
        <v>0.2999999999999998</v>
      </c>
      <c r="K173" s="15"/>
      <c r="L173" s="8"/>
      <c r="M173" s="8"/>
      <c r="N173" s="8"/>
      <c r="O173" s="8"/>
      <c r="P173" s="8"/>
      <c r="Q173" s="8"/>
      <c r="R173" s="8"/>
      <c r="S173" s="8"/>
    </row>
    <row r="174" spans="1:19" ht="13.5" customHeight="1">
      <c r="A174" s="10"/>
      <c r="B174" s="37" t="s">
        <v>42</v>
      </c>
      <c r="C174" s="38">
        <v>43513</v>
      </c>
      <c r="D174" s="30" t="s">
        <v>23</v>
      </c>
      <c r="E174" s="39">
        <f>J163</f>
        <v>5.400000000000003</v>
      </c>
      <c r="F174" s="40">
        <v>79</v>
      </c>
      <c r="G174" s="40">
        <v>72</v>
      </c>
      <c r="H174" s="39">
        <f t="shared" si="23"/>
        <v>74</v>
      </c>
      <c r="I174" s="39">
        <f t="shared" si="24"/>
        <v>-2</v>
      </c>
      <c r="J174" s="43">
        <f t="shared" si="25"/>
        <v>5.400000000000003</v>
      </c>
      <c r="K174" s="15"/>
      <c r="L174" s="8"/>
      <c r="M174" s="8"/>
      <c r="N174" s="8"/>
      <c r="O174" s="8"/>
      <c r="P174" s="8"/>
      <c r="Q174" s="8"/>
      <c r="R174" s="8"/>
      <c r="S174" s="8"/>
    </row>
    <row r="175" spans="1:19" ht="13.5" customHeight="1">
      <c r="A175" s="10"/>
      <c r="B175" s="37" t="s">
        <v>47</v>
      </c>
      <c r="C175" s="38">
        <v>43513</v>
      </c>
      <c r="D175" s="30" t="s">
        <v>23</v>
      </c>
      <c r="E175" s="39">
        <f>J140</f>
        <v>7.3</v>
      </c>
      <c r="F175" s="40">
        <v>80</v>
      </c>
      <c r="G175" s="40">
        <v>72</v>
      </c>
      <c r="H175" s="39">
        <f t="shared" si="23"/>
        <v>73</v>
      </c>
      <c r="I175" s="39">
        <f t="shared" si="24"/>
        <v>-1</v>
      </c>
      <c r="J175" s="43">
        <f t="shared" si="25"/>
        <v>7.3</v>
      </c>
      <c r="K175" s="15"/>
      <c r="L175" s="8"/>
      <c r="M175" s="8"/>
      <c r="N175" s="8"/>
      <c r="O175" s="8"/>
      <c r="P175" s="8"/>
      <c r="Q175" s="8"/>
      <c r="R175" s="8"/>
      <c r="S175" s="8"/>
    </row>
    <row r="176" spans="1:19" ht="13.5" customHeight="1">
      <c r="A176" s="10"/>
      <c r="B176" s="37" t="s">
        <v>51</v>
      </c>
      <c r="C176" s="38">
        <v>43513</v>
      </c>
      <c r="D176" s="30" t="s">
        <v>23</v>
      </c>
      <c r="E176" s="39">
        <f>J155</f>
        <v>20.400000000000002</v>
      </c>
      <c r="F176" s="40">
        <v>90</v>
      </c>
      <c r="G176" s="40">
        <v>72</v>
      </c>
      <c r="H176" s="39">
        <f t="shared" si="23"/>
        <v>70</v>
      </c>
      <c r="I176" s="39">
        <f t="shared" si="24"/>
        <v>2</v>
      </c>
      <c r="J176" s="43">
        <f t="shared" si="25"/>
        <v>19.8</v>
      </c>
      <c r="K176" s="15"/>
      <c r="L176" s="8"/>
      <c r="M176" s="8"/>
      <c r="N176" s="8"/>
      <c r="O176" s="8"/>
      <c r="P176" s="8"/>
      <c r="Q176" s="8"/>
      <c r="R176" s="8"/>
      <c r="S176" s="8"/>
    </row>
    <row r="177" spans="1:19" ht="13.5" customHeight="1">
      <c r="A177" s="10"/>
      <c r="B177" s="37" t="s">
        <v>55</v>
      </c>
      <c r="C177" s="38">
        <v>43513</v>
      </c>
      <c r="D177" s="30" t="s">
        <v>23</v>
      </c>
      <c r="E177" s="40">
        <f>J157</f>
        <v>19.700000000000003</v>
      </c>
      <c r="F177" s="40">
        <v>122</v>
      </c>
      <c r="G177" s="40">
        <v>72</v>
      </c>
      <c r="H177" s="40">
        <f t="shared" si="23"/>
        <v>102</v>
      </c>
      <c r="I177" s="40">
        <f t="shared" si="24"/>
        <v>-30</v>
      </c>
      <c r="J177" s="43">
        <f t="shared" si="25"/>
        <v>19.800000000000004</v>
      </c>
      <c r="K177" s="15"/>
      <c r="L177" s="8"/>
      <c r="M177" s="8"/>
      <c r="N177" s="8"/>
      <c r="O177" s="8"/>
      <c r="P177" s="8"/>
      <c r="Q177" s="8"/>
      <c r="R177" s="8"/>
      <c r="S177" s="8"/>
    </row>
    <row r="178" spans="1:19" ht="13.5" customHeight="1">
      <c r="A178" s="10"/>
      <c r="B178" s="46" t="s">
        <v>56</v>
      </c>
      <c r="C178" s="47">
        <v>43513</v>
      </c>
      <c r="D178" s="48" t="s">
        <v>23</v>
      </c>
      <c r="E178" s="42">
        <f>J154</f>
        <v>20.200000000000003</v>
      </c>
      <c r="F178" s="42">
        <v>98</v>
      </c>
      <c r="G178" s="42">
        <v>72</v>
      </c>
      <c r="H178" s="42">
        <f t="shared" si="23"/>
        <v>78</v>
      </c>
      <c r="I178" s="42">
        <f t="shared" si="24"/>
        <v>-6</v>
      </c>
      <c r="J178" s="79">
        <f t="shared" si="25"/>
        <v>20.300000000000004</v>
      </c>
      <c r="K178" s="15"/>
      <c r="L178" s="8"/>
      <c r="M178" s="8"/>
      <c r="N178" s="8"/>
      <c r="O178" s="8"/>
      <c r="P178" s="8"/>
      <c r="Q178" s="8"/>
      <c r="R178" s="8"/>
      <c r="S178" s="8"/>
    </row>
    <row r="179" spans="1:19" ht="13.5" customHeight="1">
      <c r="A179" s="10"/>
      <c r="B179" s="31" t="s">
        <v>38</v>
      </c>
      <c r="C179" s="32">
        <v>43520</v>
      </c>
      <c r="D179" s="33" t="s">
        <v>140</v>
      </c>
      <c r="E179" s="35">
        <f>J171</f>
        <v>5.1</v>
      </c>
      <c r="F179" s="35">
        <v>82</v>
      </c>
      <c r="G179" s="35">
        <v>72</v>
      </c>
      <c r="H179" s="35">
        <f t="shared" si="23"/>
        <v>77</v>
      </c>
      <c r="I179" s="35">
        <f t="shared" si="24"/>
        <v>-5</v>
      </c>
      <c r="J179" s="78">
        <f t="shared" si="25"/>
        <v>5.199999999999999</v>
      </c>
      <c r="K179" s="15"/>
      <c r="L179" s="8"/>
      <c r="M179" s="8"/>
      <c r="N179" s="8"/>
      <c r="O179" s="8"/>
      <c r="P179" s="8"/>
      <c r="Q179" s="8"/>
      <c r="R179" s="8"/>
      <c r="S179" s="8"/>
    </row>
    <row r="180" spans="1:19" ht="13.5" customHeight="1">
      <c r="A180" s="10"/>
      <c r="B180" s="37" t="s">
        <v>39</v>
      </c>
      <c r="C180" s="38">
        <v>43520</v>
      </c>
      <c r="D180" s="30" t="s">
        <v>140</v>
      </c>
      <c r="E180" s="40">
        <f>J172</f>
        <v>1.4999999999999991</v>
      </c>
      <c r="F180" s="40">
        <v>79</v>
      </c>
      <c r="G180" s="40">
        <v>72</v>
      </c>
      <c r="H180" s="40">
        <f t="shared" si="23"/>
        <v>77</v>
      </c>
      <c r="I180" s="40">
        <f t="shared" si="24"/>
        <v>-5</v>
      </c>
      <c r="J180" s="43">
        <f t="shared" si="25"/>
        <v>1.5999999999999992</v>
      </c>
      <c r="K180" s="15"/>
      <c r="L180" s="8"/>
      <c r="M180" s="8"/>
      <c r="N180" s="8"/>
      <c r="O180" s="8"/>
      <c r="P180" s="8"/>
      <c r="Q180" s="8"/>
      <c r="R180" s="8"/>
      <c r="S180" s="8"/>
    </row>
    <row r="181" spans="1:19" ht="13.5" customHeight="1">
      <c r="A181" s="10"/>
      <c r="B181" s="37" t="s">
        <v>41</v>
      </c>
      <c r="C181" s="38">
        <v>43520</v>
      </c>
      <c r="D181" s="30" t="s">
        <v>140</v>
      </c>
      <c r="E181" s="40">
        <f>J173</f>
        <v>0.2999999999999998</v>
      </c>
      <c r="F181" s="40">
        <v>73</v>
      </c>
      <c r="G181" s="40">
        <v>72</v>
      </c>
      <c r="H181" s="40">
        <f t="shared" si="23"/>
        <v>73</v>
      </c>
      <c r="I181" s="40">
        <f t="shared" si="24"/>
        <v>-1</v>
      </c>
      <c r="J181" s="43">
        <f t="shared" si="25"/>
        <v>0.2999999999999998</v>
      </c>
      <c r="K181" s="15"/>
      <c r="L181" s="8"/>
      <c r="M181" s="8"/>
      <c r="N181" s="8"/>
      <c r="O181" s="8"/>
      <c r="P181" s="8"/>
      <c r="Q181" s="8"/>
      <c r="R181" s="8"/>
      <c r="S181" s="8"/>
    </row>
    <row r="182" spans="1:19" ht="13.5" customHeight="1">
      <c r="A182" s="10"/>
      <c r="B182" s="37" t="s">
        <v>42</v>
      </c>
      <c r="C182" s="38">
        <v>43520</v>
      </c>
      <c r="D182" s="30" t="s">
        <v>140</v>
      </c>
      <c r="E182" s="39">
        <f>J174</f>
        <v>5.400000000000003</v>
      </c>
      <c r="F182" s="40">
        <v>85</v>
      </c>
      <c r="G182" s="40">
        <v>72</v>
      </c>
      <c r="H182" s="39">
        <f t="shared" si="23"/>
        <v>80</v>
      </c>
      <c r="I182" s="39">
        <f t="shared" si="24"/>
        <v>-8</v>
      </c>
      <c r="J182" s="43">
        <f t="shared" si="25"/>
        <v>5.500000000000003</v>
      </c>
      <c r="K182" s="15"/>
      <c r="L182" s="8"/>
      <c r="M182" s="8"/>
      <c r="N182" s="8"/>
      <c r="O182" s="8"/>
      <c r="P182" s="8"/>
      <c r="Q182" s="8"/>
      <c r="R182" s="8"/>
      <c r="S182" s="8"/>
    </row>
    <row r="183" spans="1:19" ht="13.5" customHeight="1">
      <c r="A183" s="10"/>
      <c r="B183" s="37" t="s">
        <v>43</v>
      </c>
      <c r="C183" s="38">
        <v>43520</v>
      </c>
      <c r="D183" s="30" t="s">
        <v>140</v>
      </c>
      <c r="E183" s="39">
        <f>J164</f>
        <v>3.9999999999999996</v>
      </c>
      <c r="F183" s="40">
        <v>78</v>
      </c>
      <c r="G183" s="40">
        <v>72</v>
      </c>
      <c r="H183" s="39">
        <f t="shared" si="23"/>
        <v>74</v>
      </c>
      <c r="I183" s="39">
        <f t="shared" si="24"/>
        <v>-2</v>
      </c>
      <c r="J183" s="43">
        <f t="shared" si="25"/>
        <v>3.9999999999999996</v>
      </c>
      <c r="K183" s="15"/>
      <c r="L183" s="8"/>
      <c r="M183" s="8"/>
      <c r="N183" s="8"/>
      <c r="O183" s="8"/>
      <c r="P183" s="8"/>
      <c r="Q183" s="8"/>
      <c r="R183" s="8"/>
      <c r="S183" s="8"/>
    </row>
    <row r="184" spans="1:19" ht="13.5" customHeight="1">
      <c r="A184" s="10"/>
      <c r="B184" s="46" t="s">
        <v>46</v>
      </c>
      <c r="C184" s="47">
        <v>43520</v>
      </c>
      <c r="D184" s="48" t="s">
        <v>140</v>
      </c>
      <c r="E184" s="42">
        <f>J151</f>
        <v>13.799999999999999</v>
      </c>
      <c r="F184" s="42">
        <v>93</v>
      </c>
      <c r="G184" s="42">
        <v>72</v>
      </c>
      <c r="H184" s="42">
        <f t="shared" si="23"/>
        <v>79</v>
      </c>
      <c r="I184" s="42">
        <f t="shared" si="24"/>
        <v>-7</v>
      </c>
      <c r="J184" s="79">
        <f t="shared" si="25"/>
        <v>13.899999999999999</v>
      </c>
      <c r="K184" s="15"/>
      <c r="L184" s="8"/>
      <c r="M184" s="8"/>
      <c r="N184" s="8"/>
      <c r="O184" s="8"/>
      <c r="P184" s="8"/>
      <c r="Q184" s="8"/>
      <c r="R184" s="8"/>
      <c r="S184" s="8"/>
    </row>
    <row r="185" spans="1:19" ht="13.5" customHeight="1">
      <c r="A185" s="10"/>
      <c r="B185" s="31" t="s">
        <v>38</v>
      </c>
      <c r="C185" s="32">
        <v>43527</v>
      </c>
      <c r="D185" s="33" t="s">
        <v>18</v>
      </c>
      <c r="E185" s="35">
        <f aca="true" t="shared" si="26" ref="E185:E190">J179</f>
        <v>5.199999999999999</v>
      </c>
      <c r="F185" s="35">
        <v>74</v>
      </c>
      <c r="G185" s="35">
        <v>71</v>
      </c>
      <c r="H185" s="35">
        <f t="shared" si="23"/>
        <v>69</v>
      </c>
      <c r="I185" s="35">
        <f t="shared" si="24"/>
        <v>2</v>
      </c>
      <c r="J185" s="78">
        <f t="shared" si="25"/>
        <v>4.6</v>
      </c>
      <c r="K185" s="15"/>
      <c r="L185" s="8"/>
      <c r="M185" s="8"/>
      <c r="N185" s="8"/>
      <c r="O185" s="8"/>
      <c r="P185" s="8"/>
      <c r="Q185" s="8"/>
      <c r="R185" s="8"/>
      <c r="S185" s="8"/>
    </row>
    <row r="186" spans="1:19" ht="13.5" customHeight="1">
      <c r="A186" s="10"/>
      <c r="B186" s="37" t="s">
        <v>39</v>
      </c>
      <c r="C186" s="38">
        <v>43527</v>
      </c>
      <c r="D186" s="30" t="s">
        <v>18</v>
      </c>
      <c r="E186" s="40">
        <f t="shared" si="26"/>
        <v>1.5999999999999992</v>
      </c>
      <c r="F186" s="40">
        <v>68</v>
      </c>
      <c r="G186" s="40">
        <v>71</v>
      </c>
      <c r="H186" s="40">
        <f t="shared" si="23"/>
        <v>66</v>
      </c>
      <c r="I186" s="40">
        <f t="shared" si="24"/>
        <v>5</v>
      </c>
      <c r="J186" s="43">
        <f t="shared" si="25"/>
        <v>0.0999999999999992</v>
      </c>
      <c r="K186" s="15"/>
      <c r="L186" s="8"/>
      <c r="M186" s="8"/>
      <c r="N186" s="8"/>
      <c r="O186" s="8"/>
      <c r="P186" s="8"/>
      <c r="Q186" s="8"/>
      <c r="R186" s="8"/>
      <c r="S186" s="8"/>
    </row>
    <row r="187" spans="1:19" ht="13.5" customHeight="1">
      <c r="A187" s="10"/>
      <c r="B187" s="37" t="s">
        <v>41</v>
      </c>
      <c r="C187" s="38">
        <v>43527</v>
      </c>
      <c r="D187" s="30" t="s">
        <v>18</v>
      </c>
      <c r="E187" s="40">
        <f t="shared" si="26"/>
        <v>0.2999999999999998</v>
      </c>
      <c r="F187" s="40">
        <v>75</v>
      </c>
      <c r="G187" s="40">
        <v>71</v>
      </c>
      <c r="H187" s="40">
        <f t="shared" si="23"/>
        <v>75</v>
      </c>
      <c r="I187" s="40">
        <f t="shared" si="24"/>
        <v>-4</v>
      </c>
      <c r="J187" s="43">
        <f t="shared" si="25"/>
        <v>0.3999999999999998</v>
      </c>
      <c r="K187" s="15"/>
      <c r="L187" s="8"/>
      <c r="M187" s="8"/>
      <c r="N187" s="8"/>
      <c r="O187" s="8"/>
      <c r="P187" s="8"/>
      <c r="Q187" s="8"/>
      <c r="R187" s="8"/>
      <c r="S187" s="8"/>
    </row>
    <row r="188" spans="1:19" ht="13.5" customHeight="1">
      <c r="A188" s="10"/>
      <c r="B188" s="37" t="s">
        <v>42</v>
      </c>
      <c r="C188" s="38">
        <v>43527</v>
      </c>
      <c r="D188" s="30" t="s">
        <v>18</v>
      </c>
      <c r="E188" s="39">
        <f t="shared" si="26"/>
        <v>5.500000000000003</v>
      </c>
      <c r="F188" s="40">
        <v>81</v>
      </c>
      <c r="G188" s="40">
        <v>71</v>
      </c>
      <c r="H188" s="39">
        <f t="shared" si="23"/>
        <v>75</v>
      </c>
      <c r="I188" s="39">
        <f t="shared" si="24"/>
        <v>-4</v>
      </c>
      <c r="J188" s="43">
        <f t="shared" si="25"/>
        <v>5.600000000000002</v>
      </c>
      <c r="K188" s="15"/>
      <c r="L188" s="8"/>
      <c r="M188" s="8"/>
      <c r="N188" s="8"/>
      <c r="O188" s="8"/>
      <c r="P188" s="8"/>
      <c r="Q188" s="8"/>
      <c r="R188" s="8"/>
      <c r="S188" s="8"/>
    </row>
    <row r="189" spans="1:19" ht="13.5" customHeight="1">
      <c r="A189" s="10"/>
      <c r="B189" s="37" t="s">
        <v>43</v>
      </c>
      <c r="C189" s="38">
        <v>43527</v>
      </c>
      <c r="D189" s="30" t="s">
        <v>18</v>
      </c>
      <c r="E189" s="39">
        <f t="shared" si="26"/>
        <v>3.9999999999999996</v>
      </c>
      <c r="F189" s="40">
        <v>71</v>
      </c>
      <c r="G189" s="40">
        <v>71</v>
      </c>
      <c r="H189" s="39">
        <f t="shared" si="23"/>
        <v>67</v>
      </c>
      <c r="I189" s="39">
        <f t="shared" si="24"/>
        <v>4</v>
      </c>
      <c r="J189" s="43">
        <f t="shared" si="25"/>
        <v>2.8</v>
      </c>
      <c r="K189" s="15"/>
      <c r="L189" s="8"/>
      <c r="M189" s="8"/>
      <c r="N189" s="8"/>
      <c r="O189" s="8"/>
      <c r="P189" s="8"/>
      <c r="Q189" s="8"/>
      <c r="R189" s="8"/>
      <c r="S189" s="8"/>
    </row>
    <row r="190" spans="1:19" ht="13.5" customHeight="1">
      <c r="A190" s="10"/>
      <c r="B190" s="37" t="s">
        <v>46</v>
      </c>
      <c r="C190" s="38">
        <v>43527</v>
      </c>
      <c r="D190" s="30" t="s">
        <v>18</v>
      </c>
      <c r="E190" s="40">
        <f t="shared" si="26"/>
        <v>13.899999999999999</v>
      </c>
      <c r="F190" s="40">
        <v>91</v>
      </c>
      <c r="G190" s="40">
        <v>71</v>
      </c>
      <c r="H190" s="40">
        <f t="shared" si="23"/>
        <v>77</v>
      </c>
      <c r="I190" s="40">
        <f t="shared" si="24"/>
        <v>-6</v>
      </c>
      <c r="J190" s="43">
        <f t="shared" si="25"/>
        <v>13.999999999999998</v>
      </c>
      <c r="K190" s="15"/>
      <c r="L190" s="8"/>
      <c r="M190" s="8"/>
      <c r="N190" s="8"/>
      <c r="O190" s="8"/>
      <c r="P190" s="8"/>
      <c r="Q190" s="8"/>
      <c r="R190" s="8"/>
      <c r="S190" s="8"/>
    </row>
    <row r="191" spans="1:19" ht="13.5" customHeight="1">
      <c r="A191" s="10"/>
      <c r="B191" s="37" t="s">
        <v>47</v>
      </c>
      <c r="C191" s="38">
        <v>43527</v>
      </c>
      <c r="D191" s="30" t="s">
        <v>18</v>
      </c>
      <c r="E191" s="39">
        <f>J175</f>
        <v>7.3</v>
      </c>
      <c r="F191" s="40">
        <v>79</v>
      </c>
      <c r="G191" s="40">
        <v>71</v>
      </c>
      <c r="H191" s="39">
        <f t="shared" si="23"/>
        <v>72</v>
      </c>
      <c r="I191" s="39">
        <f t="shared" si="24"/>
        <v>-1</v>
      </c>
      <c r="J191" s="43">
        <f t="shared" si="25"/>
        <v>7.3</v>
      </c>
      <c r="K191" s="15"/>
      <c r="L191" s="8"/>
      <c r="M191" s="8"/>
      <c r="N191" s="8"/>
      <c r="O191" s="8"/>
      <c r="P191" s="8"/>
      <c r="Q191" s="8"/>
      <c r="R191" s="8"/>
      <c r="S191" s="8"/>
    </row>
    <row r="192" spans="1:19" ht="13.5" customHeight="1">
      <c r="A192" s="10"/>
      <c r="B192" s="37" t="s">
        <v>55</v>
      </c>
      <c r="C192" s="38">
        <v>43527</v>
      </c>
      <c r="D192" s="30" t="s">
        <v>18</v>
      </c>
      <c r="E192" s="40">
        <f>J177</f>
        <v>19.800000000000004</v>
      </c>
      <c r="F192" s="40">
        <v>114</v>
      </c>
      <c r="G192" s="40">
        <v>71</v>
      </c>
      <c r="H192" s="40">
        <f t="shared" si="23"/>
        <v>94</v>
      </c>
      <c r="I192" s="40">
        <f t="shared" si="24"/>
        <v>-23</v>
      </c>
      <c r="J192" s="43">
        <f t="shared" si="25"/>
        <v>19.900000000000006</v>
      </c>
      <c r="K192" s="15"/>
      <c r="L192" s="8"/>
      <c r="M192" s="8"/>
      <c r="N192" s="8"/>
      <c r="O192" s="8"/>
      <c r="P192" s="8"/>
      <c r="Q192" s="8"/>
      <c r="R192" s="8"/>
      <c r="S192" s="8"/>
    </row>
    <row r="193" spans="1:19" ht="13.5" customHeight="1">
      <c r="A193" s="10"/>
      <c r="B193" s="37" t="s">
        <v>51</v>
      </c>
      <c r="C193" s="38">
        <v>43527</v>
      </c>
      <c r="D193" s="30" t="s">
        <v>18</v>
      </c>
      <c r="E193" s="39">
        <f>J176</f>
        <v>19.8</v>
      </c>
      <c r="F193" s="40">
        <v>92</v>
      </c>
      <c r="G193" s="40">
        <v>71</v>
      </c>
      <c r="H193" s="39">
        <f t="shared" si="23"/>
        <v>72</v>
      </c>
      <c r="I193" s="39">
        <f t="shared" si="24"/>
        <v>-1</v>
      </c>
      <c r="J193" s="43">
        <f t="shared" si="25"/>
        <v>19.8</v>
      </c>
      <c r="K193" s="15"/>
      <c r="L193" s="8"/>
      <c r="M193" s="8"/>
      <c r="N193" s="8"/>
      <c r="O193" s="8"/>
      <c r="P193" s="8"/>
      <c r="Q193" s="8"/>
      <c r="R193" s="8"/>
      <c r="S193" s="8"/>
    </row>
    <row r="194" spans="1:19" ht="13.5" customHeight="1">
      <c r="A194" s="10"/>
      <c r="B194" s="46" t="s">
        <v>56</v>
      </c>
      <c r="C194" s="47">
        <v>43527</v>
      </c>
      <c r="D194" s="48" t="s">
        <v>18</v>
      </c>
      <c r="E194" s="42">
        <f>J178</f>
        <v>20.300000000000004</v>
      </c>
      <c r="F194" s="42">
        <v>96</v>
      </c>
      <c r="G194" s="42">
        <v>71</v>
      </c>
      <c r="H194" s="42">
        <f t="shared" si="23"/>
        <v>76</v>
      </c>
      <c r="I194" s="42">
        <f t="shared" si="24"/>
        <v>-5</v>
      </c>
      <c r="J194" s="79">
        <f t="shared" si="25"/>
        <v>20.400000000000006</v>
      </c>
      <c r="K194" s="15"/>
      <c r="L194" s="8"/>
      <c r="M194" s="8"/>
      <c r="N194" s="8"/>
      <c r="O194" s="8"/>
      <c r="P194" s="8"/>
      <c r="Q194" s="8"/>
      <c r="R194" s="8"/>
      <c r="S194" s="8"/>
    </row>
    <row r="195" spans="1:19" ht="13.5" customHeight="1">
      <c r="A195" s="10"/>
      <c r="B195" s="31" t="s">
        <v>38</v>
      </c>
      <c r="C195" s="32">
        <v>43534</v>
      </c>
      <c r="D195" s="33" t="s">
        <v>19</v>
      </c>
      <c r="E195" s="35">
        <f aca="true" t="shared" si="27" ref="E195:E200">J185</f>
        <v>4.6</v>
      </c>
      <c r="F195" s="35">
        <v>76</v>
      </c>
      <c r="G195" s="35">
        <v>72</v>
      </c>
      <c r="H195" s="35">
        <f t="shared" si="23"/>
        <v>71</v>
      </c>
      <c r="I195" s="35">
        <f t="shared" si="24"/>
        <v>1</v>
      </c>
      <c r="J195" s="78">
        <f t="shared" si="25"/>
        <v>4.3</v>
      </c>
      <c r="K195" s="15"/>
      <c r="L195" s="8"/>
      <c r="M195" s="8"/>
      <c r="N195" s="8"/>
      <c r="O195" s="8"/>
      <c r="P195" s="8"/>
      <c r="Q195" s="8"/>
      <c r="R195" s="8"/>
      <c r="S195" s="8"/>
    </row>
    <row r="196" spans="1:19" ht="13.5" customHeight="1">
      <c r="A196" s="10"/>
      <c r="B196" s="37" t="s">
        <v>39</v>
      </c>
      <c r="C196" s="38">
        <v>43534</v>
      </c>
      <c r="D196" s="30" t="s">
        <v>19</v>
      </c>
      <c r="E196" s="40">
        <f t="shared" si="27"/>
        <v>0.0999999999999992</v>
      </c>
      <c r="F196" s="40">
        <v>76</v>
      </c>
      <c r="G196" s="40">
        <v>72</v>
      </c>
      <c r="H196" s="40">
        <f t="shared" si="23"/>
        <v>76</v>
      </c>
      <c r="I196" s="40">
        <f t="shared" si="24"/>
        <v>-4</v>
      </c>
      <c r="J196" s="43">
        <f t="shared" si="25"/>
        <v>0.1999999999999992</v>
      </c>
      <c r="K196" s="15"/>
      <c r="L196" s="8"/>
      <c r="M196" s="8"/>
      <c r="N196" s="8"/>
      <c r="O196" s="8"/>
      <c r="P196" s="8"/>
      <c r="Q196" s="8"/>
      <c r="R196" s="8"/>
      <c r="S196" s="8"/>
    </row>
    <row r="197" spans="1:19" ht="13.5" customHeight="1">
      <c r="A197" s="10"/>
      <c r="B197" s="37" t="s">
        <v>41</v>
      </c>
      <c r="C197" s="38">
        <v>43534</v>
      </c>
      <c r="D197" s="30" t="s">
        <v>19</v>
      </c>
      <c r="E197" s="40">
        <f t="shared" si="27"/>
        <v>0.3999999999999998</v>
      </c>
      <c r="F197" s="40">
        <v>76</v>
      </c>
      <c r="G197" s="40">
        <v>72</v>
      </c>
      <c r="H197" s="40">
        <f t="shared" si="23"/>
        <v>76</v>
      </c>
      <c r="I197" s="40">
        <f t="shared" si="24"/>
        <v>-4</v>
      </c>
      <c r="J197" s="43">
        <f t="shared" si="25"/>
        <v>0.4999999999999998</v>
      </c>
      <c r="K197" s="15"/>
      <c r="L197" s="8"/>
      <c r="M197" s="8"/>
      <c r="N197" s="8"/>
      <c r="O197" s="8"/>
      <c r="P197" s="8"/>
      <c r="Q197" s="8"/>
      <c r="R197" s="8"/>
      <c r="S197" s="8"/>
    </row>
    <row r="198" spans="1:19" ht="13.5" customHeight="1">
      <c r="A198" s="10"/>
      <c r="B198" s="37" t="s">
        <v>42</v>
      </c>
      <c r="C198" s="38">
        <v>43534</v>
      </c>
      <c r="D198" s="30" t="s">
        <v>19</v>
      </c>
      <c r="E198" s="39">
        <f t="shared" si="27"/>
        <v>5.600000000000002</v>
      </c>
      <c r="F198" s="40">
        <v>82</v>
      </c>
      <c r="G198" s="40">
        <v>72</v>
      </c>
      <c r="H198" s="39">
        <f t="shared" si="23"/>
        <v>76</v>
      </c>
      <c r="I198" s="39">
        <f t="shared" si="24"/>
        <v>-4</v>
      </c>
      <c r="J198" s="43">
        <f t="shared" si="25"/>
        <v>5.700000000000002</v>
      </c>
      <c r="K198" s="15"/>
      <c r="L198" s="8"/>
      <c r="M198" s="8"/>
      <c r="N198" s="8"/>
      <c r="O198" s="8"/>
      <c r="P198" s="8"/>
      <c r="Q198" s="8"/>
      <c r="R198" s="8"/>
      <c r="S198" s="8"/>
    </row>
    <row r="199" spans="1:19" ht="13.5" customHeight="1">
      <c r="A199" s="10"/>
      <c r="B199" s="37" t="s">
        <v>43</v>
      </c>
      <c r="C199" s="38">
        <v>43534</v>
      </c>
      <c r="D199" s="30" t="s">
        <v>19</v>
      </c>
      <c r="E199" s="39">
        <f t="shared" si="27"/>
        <v>2.8</v>
      </c>
      <c r="F199" s="40">
        <v>76</v>
      </c>
      <c r="G199" s="40">
        <v>72</v>
      </c>
      <c r="H199" s="39">
        <f t="shared" si="23"/>
        <v>73</v>
      </c>
      <c r="I199" s="39">
        <f t="shared" si="24"/>
        <v>-1</v>
      </c>
      <c r="J199" s="43">
        <f t="shared" si="25"/>
        <v>2.8</v>
      </c>
      <c r="K199" s="15"/>
      <c r="L199" s="8"/>
      <c r="M199" s="8"/>
      <c r="N199" s="8"/>
      <c r="O199" s="8"/>
      <c r="P199" s="8"/>
      <c r="Q199" s="8"/>
      <c r="R199" s="8"/>
      <c r="S199" s="8"/>
    </row>
    <row r="200" spans="1:19" ht="13.5" customHeight="1">
      <c r="A200" s="10"/>
      <c r="B200" s="37" t="s">
        <v>46</v>
      </c>
      <c r="C200" s="38">
        <v>43534</v>
      </c>
      <c r="D200" s="30" t="s">
        <v>19</v>
      </c>
      <c r="E200" s="40">
        <f t="shared" si="27"/>
        <v>13.999999999999998</v>
      </c>
      <c r="F200" s="40">
        <v>86</v>
      </c>
      <c r="G200" s="40">
        <v>72</v>
      </c>
      <c r="H200" s="40">
        <f t="shared" si="23"/>
        <v>72</v>
      </c>
      <c r="I200" s="40">
        <f t="shared" si="24"/>
        <v>0</v>
      </c>
      <c r="J200" s="43">
        <f t="shared" si="25"/>
        <v>13.999999999999998</v>
      </c>
      <c r="K200" s="15"/>
      <c r="L200" s="8"/>
      <c r="M200" s="8"/>
      <c r="N200" s="8"/>
      <c r="O200" s="8"/>
      <c r="P200" s="8"/>
      <c r="Q200" s="8"/>
      <c r="R200" s="8"/>
      <c r="S200" s="8"/>
    </row>
    <row r="201" spans="1:19" ht="13.5" customHeight="1">
      <c r="A201" s="10"/>
      <c r="B201" s="37" t="s">
        <v>51</v>
      </c>
      <c r="C201" s="38">
        <v>43534</v>
      </c>
      <c r="D201" s="30" t="s">
        <v>19</v>
      </c>
      <c r="E201" s="39">
        <f>J193</f>
        <v>19.8</v>
      </c>
      <c r="F201" s="40">
        <v>100</v>
      </c>
      <c r="G201" s="40">
        <v>72</v>
      </c>
      <c r="H201" s="39">
        <f t="shared" si="23"/>
        <v>80</v>
      </c>
      <c r="I201" s="39">
        <f t="shared" si="24"/>
        <v>-8</v>
      </c>
      <c r="J201" s="43">
        <f t="shared" si="25"/>
        <v>19.900000000000002</v>
      </c>
      <c r="K201" s="15"/>
      <c r="L201" s="8"/>
      <c r="M201" s="8"/>
      <c r="N201" s="8"/>
      <c r="O201" s="8"/>
      <c r="P201" s="8"/>
      <c r="Q201" s="8"/>
      <c r="R201" s="8"/>
      <c r="S201" s="8"/>
    </row>
    <row r="202" spans="1:19" ht="13.5" customHeight="1">
      <c r="A202" s="10"/>
      <c r="B202" s="37" t="s">
        <v>40</v>
      </c>
      <c r="C202" s="38">
        <v>43534</v>
      </c>
      <c r="D202" s="30" t="s">
        <v>19</v>
      </c>
      <c r="E202" s="40">
        <f>J166</f>
        <v>1.9000000000000004</v>
      </c>
      <c r="F202" s="40">
        <v>78</v>
      </c>
      <c r="G202" s="40">
        <v>72</v>
      </c>
      <c r="H202" s="40">
        <f t="shared" si="23"/>
        <v>76</v>
      </c>
      <c r="I202" s="40">
        <f t="shared" si="24"/>
        <v>-4</v>
      </c>
      <c r="J202" s="43">
        <f t="shared" si="25"/>
        <v>2.0000000000000004</v>
      </c>
      <c r="K202" s="15"/>
      <c r="L202" s="8"/>
      <c r="M202" s="8"/>
      <c r="N202" s="8"/>
      <c r="O202" s="8"/>
      <c r="P202" s="8"/>
      <c r="Q202" s="8"/>
      <c r="R202" s="8"/>
      <c r="S202" s="8"/>
    </row>
    <row r="203" spans="1:19" ht="13.5" customHeight="1">
      <c r="A203" s="10"/>
      <c r="B203" s="37" t="s">
        <v>158</v>
      </c>
      <c r="C203" s="38">
        <v>43534</v>
      </c>
      <c r="D203" s="30" t="s">
        <v>19</v>
      </c>
      <c r="E203" s="40">
        <v>11.9</v>
      </c>
      <c r="F203" s="40">
        <v>93</v>
      </c>
      <c r="G203" s="40">
        <v>72</v>
      </c>
      <c r="H203" s="40">
        <f t="shared" si="23"/>
        <v>81</v>
      </c>
      <c r="I203" s="40">
        <f t="shared" si="24"/>
        <v>-9</v>
      </c>
      <c r="J203" s="43">
        <f t="shared" si="25"/>
        <v>12</v>
      </c>
      <c r="K203" s="15"/>
      <c r="L203" s="8"/>
      <c r="M203" s="8"/>
      <c r="N203" s="8"/>
      <c r="O203" s="8"/>
      <c r="P203" s="8"/>
      <c r="Q203" s="8"/>
      <c r="R203" s="8"/>
      <c r="S203" s="8"/>
    </row>
    <row r="204" spans="1:19" ht="13.5" customHeight="1">
      <c r="A204" s="10"/>
      <c r="B204" s="46" t="s">
        <v>47</v>
      </c>
      <c r="C204" s="47">
        <v>43534</v>
      </c>
      <c r="D204" s="48" t="s">
        <v>19</v>
      </c>
      <c r="E204" s="42">
        <f>J191</f>
        <v>7.3</v>
      </c>
      <c r="F204" s="42">
        <v>71</v>
      </c>
      <c r="G204" s="42">
        <v>72</v>
      </c>
      <c r="H204" s="42">
        <f t="shared" si="23"/>
        <v>64</v>
      </c>
      <c r="I204" s="42">
        <f t="shared" si="24"/>
        <v>8</v>
      </c>
      <c r="J204" s="79">
        <f t="shared" si="25"/>
        <v>4.9</v>
      </c>
      <c r="K204" s="15"/>
      <c r="L204" s="8"/>
      <c r="M204" s="8"/>
      <c r="N204" s="8"/>
      <c r="O204" s="8"/>
      <c r="P204" s="8"/>
      <c r="Q204" s="8"/>
      <c r="R204" s="8"/>
      <c r="S204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4"/>
  <sheetViews>
    <sheetView showGridLines="0" zoomScalePageLayoutView="0" workbookViewId="0" topLeftCell="A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2.8515625" style="5" customWidth="1"/>
    <col min="4" max="4" width="18.28125" style="5" customWidth="1"/>
    <col min="5" max="6" width="10.140625" style="5" customWidth="1"/>
    <col min="7" max="14" width="9.140625" style="5" customWidth="1"/>
    <col min="15" max="15" width="8.8515625" style="5" customWidth="1"/>
    <col min="16" max="16" width="9.140625" style="5" customWidth="1"/>
    <col min="17" max="17" width="14.28125" style="5" customWidth="1"/>
    <col min="18" max="18" width="11.00390625" style="5" customWidth="1"/>
    <col min="19" max="19" width="9.00390625" style="5" customWidth="1"/>
    <col min="20" max="23" width="8.8515625" style="5" customWidth="1"/>
    <col min="24" max="16384" width="8.8515625" style="5" customWidth="1"/>
  </cols>
  <sheetData>
    <row r="1" spans="1:22" ht="13.5" customHeight="1">
      <c r="A1" s="6" t="s">
        <v>6</v>
      </c>
      <c r="B1" s="7"/>
      <c r="C1" s="6" t="s">
        <v>145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3.5" customHeight="1">
      <c r="A3" s="10"/>
      <c r="B3" s="11" t="s">
        <v>8</v>
      </c>
      <c r="C3" s="12">
        <v>43436</v>
      </c>
      <c r="D3" s="12">
        <v>43443</v>
      </c>
      <c r="E3" s="12">
        <v>43450</v>
      </c>
      <c r="F3" s="12">
        <v>43464</v>
      </c>
      <c r="G3" s="12">
        <v>43471</v>
      </c>
      <c r="H3" s="12">
        <v>43478</v>
      </c>
      <c r="I3" s="12">
        <v>43485</v>
      </c>
      <c r="J3" s="12">
        <v>43492</v>
      </c>
      <c r="K3" s="12">
        <v>43499</v>
      </c>
      <c r="L3" s="12">
        <v>43506</v>
      </c>
      <c r="M3" s="12">
        <v>43513</v>
      </c>
      <c r="N3" s="12">
        <v>43520</v>
      </c>
      <c r="O3" s="12">
        <v>43527</v>
      </c>
      <c r="P3" s="12">
        <v>43534</v>
      </c>
      <c r="Q3" s="14"/>
      <c r="R3" s="82"/>
      <c r="S3" s="82"/>
      <c r="T3" s="82"/>
      <c r="U3" s="82"/>
      <c r="V3" s="82"/>
    </row>
    <row r="4" spans="1:22" ht="42.75" customHeight="1">
      <c r="A4" s="10"/>
      <c r="B4" s="16" t="s">
        <v>16</v>
      </c>
      <c r="C4" s="18" t="s">
        <v>26</v>
      </c>
      <c r="D4" s="18" t="s">
        <v>17</v>
      </c>
      <c r="E4" s="18" t="s">
        <v>30</v>
      </c>
      <c r="F4" s="18" t="s">
        <v>24</v>
      </c>
      <c r="G4" s="18" t="s">
        <v>20</v>
      </c>
      <c r="H4" s="18" t="s">
        <v>32</v>
      </c>
      <c r="I4" s="18" t="s">
        <v>28</v>
      </c>
      <c r="J4" s="18" t="s">
        <v>31</v>
      </c>
      <c r="K4" s="18" t="s">
        <v>21</v>
      </c>
      <c r="L4" s="18" t="s">
        <v>25</v>
      </c>
      <c r="M4" s="18" t="s">
        <v>23</v>
      </c>
      <c r="N4" s="18" t="s">
        <v>22</v>
      </c>
      <c r="O4" s="18" t="s">
        <v>18</v>
      </c>
      <c r="P4" s="18" t="s">
        <v>19</v>
      </c>
      <c r="Q4" s="19" t="s">
        <v>134</v>
      </c>
      <c r="R4" s="18" t="s">
        <v>160</v>
      </c>
      <c r="S4" s="18" t="s">
        <v>161</v>
      </c>
      <c r="T4" s="18" t="s">
        <v>162</v>
      </c>
      <c r="U4" s="18" t="s">
        <v>34</v>
      </c>
      <c r="V4" s="18" t="s">
        <v>163</v>
      </c>
    </row>
    <row r="5" spans="1:22" ht="13.5" customHeight="1">
      <c r="A5" s="10"/>
      <c r="B5" s="22" t="s">
        <v>38</v>
      </c>
      <c r="C5" s="24">
        <f aca="true" t="shared" si="0" ref="C5:C12">F37</f>
        <v>77</v>
      </c>
      <c r="D5" s="24">
        <f aca="true" t="shared" si="1" ref="D5:D11">F52</f>
        <v>76</v>
      </c>
      <c r="E5" s="24">
        <f>F66</f>
        <v>85</v>
      </c>
      <c r="F5" s="24">
        <f>F77</f>
        <v>73</v>
      </c>
      <c r="G5" s="24">
        <f>F89</f>
        <v>79</v>
      </c>
      <c r="H5" s="24">
        <f>F104</f>
        <v>89</v>
      </c>
      <c r="I5" s="24">
        <f>F120</f>
        <v>79</v>
      </c>
      <c r="J5" s="24">
        <f>F132</f>
        <v>80</v>
      </c>
      <c r="K5" s="24">
        <f>F144</f>
        <v>79</v>
      </c>
      <c r="L5" s="24">
        <f>F160</f>
        <v>80</v>
      </c>
      <c r="M5" s="24">
        <f>F171</f>
        <v>78</v>
      </c>
      <c r="N5" s="24">
        <f>F179</f>
        <v>82</v>
      </c>
      <c r="O5" s="24">
        <f>F185</f>
        <v>74</v>
      </c>
      <c r="P5" s="24">
        <f>F195</f>
        <v>76</v>
      </c>
      <c r="Q5" s="64">
        <f aca="true" t="shared" si="2" ref="Q5:Q33">SUM(SMALL(C5:P5,1))+SUM(SMALL(C5:P5,2))+SUM(SMALL(C5:P5,3))+SUM(SMALL(C5:P5,4))+SUM(SMALL(C5:P5,5))+SUM(SMALL(C5:P5,6))+SUM(SMALL(C5:P5,7))+SUM(SMALL(C5:P5,8))</f>
        <v>612</v>
      </c>
      <c r="R5" s="83">
        <f aca="true" t="shared" si="3" ref="R5:R19">SUM(C5:P5)</f>
        <v>1107</v>
      </c>
      <c r="S5" s="84">
        <f aca="true" t="shared" si="4" ref="S5:S19">R5/COUNT(C5:P5)</f>
        <v>79.07142857142857</v>
      </c>
      <c r="T5" s="35">
        <f aca="true" t="shared" si="5" ref="T5:T33">COUNT(C5:P5)</f>
        <v>14</v>
      </c>
      <c r="U5" s="84">
        <f aca="true" t="shared" si="6" ref="U5:U19">RANK(S5,$S$5:$S$33,1)</f>
        <v>6</v>
      </c>
      <c r="V5" s="84">
        <f>Q5/8</f>
        <v>76.5</v>
      </c>
    </row>
    <row r="6" spans="1:22" ht="13.5" customHeight="1">
      <c r="A6" s="10"/>
      <c r="B6" s="22" t="s">
        <v>39</v>
      </c>
      <c r="C6" s="24">
        <f t="shared" si="0"/>
        <v>83</v>
      </c>
      <c r="D6" s="24">
        <f t="shared" si="1"/>
        <v>75</v>
      </c>
      <c r="E6" s="24">
        <f>F67</f>
        <v>79</v>
      </c>
      <c r="F6" s="24">
        <f>F78</f>
        <v>69</v>
      </c>
      <c r="G6" s="24">
        <f>F90</f>
        <v>72</v>
      </c>
      <c r="H6" s="24">
        <f>F105</f>
        <v>78</v>
      </c>
      <c r="I6" s="24">
        <f>F121</f>
        <v>74</v>
      </c>
      <c r="J6" s="24">
        <f>F133</f>
        <v>77</v>
      </c>
      <c r="K6" s="24">
        <f>F145</f>
        <v>73</v>
      </c>
      <c r="L6" s="24">
        <f>F161</f>
        <v>81</v>
      </c>
      <c r="M6" s="24">
        <f>F172</f>
        <v>78</v>
      </c>
      <c r="N6" s="24">
        <f>F180</f>
        <v>79</v>
      </c>
      <c r="O6" s="24">
        <f>F186</f>
        <v>68</v>
      </c>
      <c r="P6" s="24">
        <f>F196</f>
        <v>76</v>
      </c>
      <c r="Q6" s="64">
        <f t="shared" si="2"/>
        <v>584</v>
      </c>
      <c r="R6" s="85">
        <f t="shared" si="3"/>
        <v>1062</v>
      </c>
      <c r="S6" s="86">
        <f t="shared" si="4"/>
        <v>75.85714285714286</v>
      </c>
      <c r="T6" s="40">
        <f t="shared" si="5"/>
        <v>14</v>
      </c>
      <c r="U6" s="86">
        <f t="shared" si="6"/>
        <v>3</v>
      </c>
      <c r="V6" s="86">
        <f>Q6/8</f>
        <v>73</v>
      </c>
    </row>
    <row r="7" spans="1:22" ht="13.5" customHeight="1">
      <c r="A7" s="10"/>
      <c r="B7" s="22" t="s">
        <v>40</v>
      </c>
      <c r="C7" s="24">
        <f t="shared" si="0"/>
        <v>78</v>
      </c>
      <c r="D7" s="24">
        <f t="shared" si="1"/>
        <v>73</v>
      </c>
      <c r="E7" s="25"/>
      <c r="F7" s="24">
        <f>F88</f>
        <v>73</v>
      </c>
      <c r="G7" s="24">
        <f>F96</f>
        <v>81</v>
      </c>
      <c r="H7" s="24">
        <f>F110</f>
        <v>77</v>
      </c>
      <c r="I7" s="24">
        <f>F126</f>
        <v>80</v>
      </c>
      <c r="J7" s="24">
        <f>F138</f>
        <v>80</v>
      </c>
      <c r="K7" s="24">
        <f>F150</f>
        <v>72</v>
      </c>
      <c r="L7" s="24">
        <f>F166</f>
        <v>73</v>
      </c>
      <c r="M7" s="25"/>
      <c r="N7" s="25"/>
      <c r="O7" s="25"/>
      <c r="P7" s="24">
        <f>F202</f>
        <v>78</v>
      </c>
      <c r="Q7" s="64">
        <f t="shared" si="2"/>
        <v>604</v>
      </c>
      <c r="R7" s="85">
        <f t="shared" si="3"/>
        <v>765</v>
      </c>
      <c r="S7" s="86">
        <f t="shared" si="4"/>
        <v>76.5</v>
      </c>
      <c r="T7" s="40">
        <f t="shared" si="5"/>
        <v>10</v>
      </c>
      <c r="U7" s="86">
        <f t="shared" si="6"/>
        <v>4</v>
      </c>
      <c r="V7" s="86">
        <f>Q7/8</f>
        <v>75.5</v>
      </c>
    </row>
    <row r="8" spans="1:22" ht="13.5" customHeight="1">
      <c r="A8" s="10"/>
      <c r="B8" s="22" t="s">
        <v>45</v>
      </c>
      <c r="C8" s="24">
        <f t="shared" si="0"/>
        <v>91</v>
      </c>
      <c r="D8" s="24">
        <f t="shared" si="1"/>
        <v>88</v>
      </c>
      <c r="E8" s="25"/>
      <c r="F8" s="25"/>
      <c r="G8" s="24">
        <f>F97</f>
        <v>83</v>
      </c>
      <c r="H8" s="24">
        <f>F111</f>
        <v>81</v>
      </c>
      <c r="I8" s="24">
        <f>F127</f>
        <v>85</v>
      </c>
      <c r="J8" s="24">
        <f>F139</f>
        <v>96</v>
      </c>
      <c r="K8" s="25"/>
      <c r="L8" s="24">
        <f>F169</f>
        <v>84</v>
      </c>
      <c r="M8" s="25"/>
      <c r="N8" s="25"/>
      <c r="O8" s="25"/>
      <c r="P8" s="25"/>
      <c r="Q8" s="26" t="e">
        <f t="shared" si="2"/>
        <v>#NUM!</v>
      </c>
      <c r="R8" s="85">
        <f t="shared" si="3"/>
        <v>608</v>
      </c>
      <c r="S8" s="86">
        <f t="shared" si="4"/>
        <v>86.85714285714286</v>
      </c>
      <c r="T8" s="40">
        <f t="shared" si="5"/>
        <v>7</v>
      </c>
      <c r="U8" s="86">
        <f t="shared" si="6"/>
        <v>12</v>
      </c>
      <c r="V8" s="86"/>
    </row>
    <row r="9" spans="1:22" ht="13.5" customHeight="1">
      <c r="A9" s="10"/>
      <c r="B9" s="22" t="s">
        <v>41</v>
      </c>
      <c r="C9" s="24">
        <f t="shared" si="0"/>
        <v>77</v>
      </c>
      <c r="D9" s="24">
        <f t="shared" si="1"/>
        <v>72</v>
      </c>
      <c r="E9" s="24">
        <f>F68</f>
        <v>69</v>
      </c>
      <c r="F9" s="24">
        <f>F79</f>
        <v>70</v>
      </c>
      <c r="G9" s="24">
        <f>F91</f>
        <v>70</v>
      </c>
      <c r="H9" s="24">
        <f>F106</f>
        <v>72</v>
      </c>
      <c r="I9" s="24">
        <f>F122</f>
        <v>74</v>
      </c>
      <c r="J9" s="24">
        <f>F134</f>
        <v>75</v>
      </c>
      <c r="K9" s="24">
        <f>F146</f>
        <v>74</v>
      </c>
      <c r="L9" s="24">
        <f>F162</f>
        <v>75</v>
      </c>
      <c r="M9" s="24">
        <f>F173</f>
        <v>74</v>
      </c>
      <c r="N9" s="24">
        <f>F181</f>
        <v>73</v>
      </c>
      <c r="O9" s="24">
        <f>F187</f>
        <v>75</v>
      </c>
      <c r="P9" s="24">
        <f>F197</f>
        <v>76</v>
      </c>
      <c r="Q9" s="64">
        <f t="shared" si="2"/>
        <v>574</v>
      </c>
      <c r="R9" s="85">
        <f t="shared" si="3"/>
        <v>1026</v>
      </c>
      <c r="S9" s="86">
        <f t="shared" si="4"/>
        <v>73.28571428571429</v>
      </c>
      <c r="T9" s="40">
        <f t="shared" si="5"/>
        <v>14</v>
      </c>
      <c r="U9" s="86">
        <f t="shared" si="6"/>
        <v>1</v>
      </c>
      <c r="V9" s="86">
        <f>Q9/8</f>
        <v>71.75</v>
      </c>
    </row>
    <row r="10" spans="1:22" ht="13.5" customHeight="1">
      <c r="A10" s="10"/>
      <c r="B10" s="22" t="s">
        <v>42</v>
      </c>
      <c r="C10" s="24">
        <f t="shared" si="0"/>
        <v>83</v>
      </c>
      <c r="D10" s="24">
        <f t="shared" si="1"/>
        <v>83</v>
      </c>
      <c r="E10" s="24">
        <f>F69</f>
        <v>81</v>
      </c>
      <c r="F10" s="24">
        <f>F80</f>
        <v>73</v>
      </c>
      <c r="G10" s="24">
        <f>F92</f>
        <v>82</v>
      </c>
      <c r="H10" s="24">
        <f>F107</f>
        <v>79</v>
      </c>
      <c r="I10" s="24">
        <f>F123</f>
        <v>80</v>
      </c>
      <c r="J10" s="24">
        <f>F135</f>
        <v>90</v>
      </c>
      <c r="K10" s="24">
        <f>F147</f>
        <v>77</v>
      </c>
      <c r="L10" s="24">
        <f>F163</f>
        <v>73</v>
      </c>
      <c r="M10" s="24">
        <f>F174</f>
        <v>79</v>
      </c>
      <c r="N10" s="24">
        <f>F182</f>
        <v>85</v>
      </c>
      <c r="O10" s="24">
        <f>F188</f>
        <v>81</v>
      </c>
      <c r="P10" s="24">
        <f>F198</f>
        <v>82</v>
      </c>
      <c r="Q10" s="64">
        <f t="shared" si="2"/>
        <v>623</v>
      </c>
      <c r="R10" s="85">
        <f t="shared" si="3"/>
        <v>1128</v>
      </c>
      <c r="S10" s="86">
        <f t="shared" si="4"/>
        <v>80.57142857142857</v>
      </c>
      <c r="T10" s="40">
        <f t="shared" si="5"/>
        <v>14</v>
      </c>
      <c r="U10" s="86">
        <f t="shared" si="6"/>
        <v>8</v>
      </c>
      <c r="V10" s="86">
        <f>Q10/8</f>
        <v>77.875</v>
      </c>
    </row>
    <row r="11" spans="1:22" ht="13.5" customHeight="1">
      <c r="A11" s="10"/>
      <c r="B11" s="22" t="s">
        <v>43</v>
      </c>
      <c r="C11" s="24">
        <f t="shared" si="0"/>
        <v>74</v>
      </c>
      <c r="D11" s="24">
        <f t="shared" si="1"/>
        <v>73</v>
      </c>
      <c r="E11" s="24">
        <f>F70</f>
        <v>79</v>
      </c>
      <c r="F11" s="24">
        <f>F81</f>
        <v>79</v>
      </c>
      <c r="G11" s="24">
        <f>F93</f>
        <v>74</v>
      </c>
      <c r="H11" s="24">
        <f>F108</f>
        <v>84</v>
      </c>
      <c r="I11" s="24">
        <f>F124</f>
        <v>75</v>
      </c>
      <c r="J11" s="24">
        <f>F136</f>
        <v>77</v>
      </c>
      <c r="K11" s="24">
        <f>F148</f>
        <v>75</v>
      </c>
      <c r="L11" s="24">
        <f>F164</f>
        <v>86</v>
      </c>
      <c r="M11" s="25"/>
      <c r="N11" s="24">
        <f>F183</f>
        <v>78</v>
      </c>
      <c r="O11" s="24">
        <f>F189</f>
        <v>71</v>
      </c>
      <c r="P11" s="24">
        <f>F199</f>
        <v>76</v>
      </c>
      <c r="Q11" s="64">
        <f t="shared" si="2"/>
        <v>595</v>
      </c>
      <c r="R11" s="85">
        <f t="shared" si="3"/>
        <v>1001</v>
      </c>
      <c r="S11" s="86">
        <f t="shared" si="4"/>
        <v>77</v>
      </c>
      <c r="T11" s="40">
        <f t="shared" si="5"/>
        <v>13</v>
      </c>
      <c r="U11" s="86">
        <f t="shared" si="6"/>
        <v>5</v>
      </c>
      <c r="V11" s="86">
        <f>Q11/8</f>
        <v>74.375</v>
      </c>
    </row>
    <row r="12" spans="1:22" ht="13.5" customHeight="1">
      <c r="A12" s="10"/>
      <c r="B12" s="22" t="s">
        <v>44</v>
      </c>
      <c r="C12" s="24">
        <f t="shared" si="0"/>
        <v>97</v>
      </c>
      <c r="D12" s="25"/>
      <c r="E12" s="24">
        <f>F76</f>
        <v>88</v>
      </c>
      <c r="F12" s="24">
        <f>F84</f>
        <v>83</v>
      </c>
      <c r="G12" s="24">
        <f>F94</f>
        <v>97</v>
      </c>
      <c r="H12" s="24">
        <f>F109</f>
        <v>100</v>
      </c>
      <c r="I12" s="24">
        <f>F125</f>
        <v>86</v>
      </c>
      <c r="J12" s="24">
        <f>F137</f>
        <v>93</v>
      </c>
      <c r="K12" s="24">
        <f>F149</f>
        <v>88</v>
      </c>
      <c r="L12" s="24">
        <f>F165</f>
        <v>93</v>
      </c>
      <c r="M12" s="25"/>
      <c r="N12" s="25"/>
      <c r="O12" s="25"/>
      <c r="P12" s="25"/>
      <c r="Q12" s="64">
        <f t="shared" si="2"/>
        <v>725</v>
      </c>
      <c r="R12" s="85">
        <f t="shared" si="3"/>
        <v>825</v>
      </c>
      <c r="S12" s="86">
        <f t="shared" si="4"/>
        <v>91.66666666666667</v>
      </c>
      <c r="T12" s="40">
        <f t="shared" si="5"/>
        <v>9</v>
      </c>
      <c r="U12" s="86">
        <f t="shared" si="6"/>
        <v>16</v>
      </c>
      <c r="V12" s="86">
        <f>Q12/8</f>
        <v>90.625</v>
      </c>
    </row>
    <row r="13" spans="1:22" ht="13.5" customHeight="1">
      <c r="A13" s="10"/>
      <c r="B13" s="22" t="s">
        <v>84</v>
      </c>
      <c r="C13" s="24">
        <f>F47</f>
        <v>91</v>
      </c>
      <c r="D13" s="24">
        <f>F61</f>
        <v>82</v>
      </c>
      <c r="E13" s="24">
        <f>F72</f>
        <v>85</v>
      </c>
      <c r="F13" s="25"/>
      <c r="G13" s="24">
        <f>F98</f>
        <v>84</v>
      </c>
      <c r="H13" s="25"/>
      <c r="I13" s="25"/>
      <c r="J13" s="25"/>
      <c r="K13" s="25"/>
      <c r="L13" s="25"/>
      <c r="M13" s="25"/>
      <c r="N13" s="25"/>
      <c r="O13" s="25"/>
      <c r="P13" s="25"/>
      <c r="Q13" s="26" t="e">
        <f t="shared" si="2"/>
        <v>#NUM!</v>
      </c>
      <c r="R13" s="85">
        <f t="shared" si="3"/>
        <v>342</v>
      </c>
      <c r="S13" s="86">
        <f t="shared" si="4"/>
        <v>85.5</v>
      </c>
      <c r="T13" s="40">
        <f t="shared" si="5"/>
        <v>4</v>
      </c>
      <c r="U13" s="86">
        <f t="shared" si="6"/>
        <v>11</v>
      </c>
      <c r="V13" s="86"/>
    </row>
    <row r="14" spans="1:22" ht="13.5" customHeight="1">
      <c r="A14" s="10"/>
      <c r="B14" s="22" t="s">
        <v>46</v>
      </c>
      <c r="C14" s="24">
        <f>F51</f>
        <v>94</v>
      </c>
      <c r="D14" s="24">
        <f>F65</f>
        <v>88</v>
      </c>
      <c r="E14" s="25"/>
      <c r="F14" s="25"/>
      <c r="G14" s="24">
        <f>F103</f>
        <v>97</v>
      </c>
      <c r="H14" s="24">
        <f>F115</f>
        <v>98</v>
      </c>
      <c r="I14" s="25"/>
      <c r="J14" s="24">
        <f>F141</f>
        <v>89</v>
      </c>
      <c r="K14" s="24">
        <f>F151</f>
        <v>86</v>
      </c>
      <c r="L14" s="25"/>
      <c r="M14" s="25"/>
      <c r="N14" s="24">
        <f>F184</f>
        <v>93</v>
      </c>
      <c r="O14" s="24">
        <f>F190</f>
        <v>91</v>
      </c>
      <c r="P14" s="24">
        <f>F200</f>
        <v>86</v>
      </c>
      <c r="Q14" s="64">
        <f t="shared" si="2"/>
        <v>724</v>
      </c>
      <c r="R14" s="85">
        <f t="shared" si="3"/>
        <v>822</v>
      </c>
      <c r="S14" s="86">
        <f t="shared" si="4"/>
        <v>91.33333333333333</v>
      </c>
      <c r="T14" s="40">
        <f t="shared" si="5"/>
        <v>9</v>
      </c>
      <c r="U14" s="86">
        <f t="shared" si="6"/>
        <v>15</v>
      </c>
      <c r="V14" s="86"/>
    </row>
    <row r="15" spans="1:22" ht="13.5" customHeight="1">
      <c r="A15" s="10"/>
      <c r="B15" s="22" t="s">
        <v>47</v>
      </c>
      <c r="C15" s="24">
        <f>F46</f>
        <v>72</v>
      </c>
      <c r="D15" s="24">
        <f>F60</f>
        <v>83</v>
      </c>
      <c r="E15" s="24">
        <f>F71</f>
        <v>84</v>
      </c>
      <c r="F15" s="24">
        <f>F82</f>
        <v>75</v>
      </c>
      <c r="G15" s="25"/>
      <c r="H15" s="24">
        <f>F116</f>
        <v>87</v>
      </c>
      <c r="I15" s="24">
        <f>F130</f>
        <v>85</v>
      </c>
      <c r="J15" s="24">
        <f>F140</f>
        <v>83</v>
      </c>
      <c r="K15" s="25"/>
      <c r="L15" s="25"/>
      <c r="M15" s="24">
        <f>F175</f>
        <v>80</v>
      </c>
      <c r="N15" s="25"/>
      <c r="O15" s="24">
        <f>F191</f>
        <v>79</v>
      </c>
      <c r="P15" s="24">
        <f>F204</f>
        <v>71</v>
      </c>
      <c r="Q15" s="64">
        <f t="shared" si="2"/>
        <v>627</v>
      </c>
      <c r="R15" s="85">
        <f t="shared" si="3"/>
        <v>799</v>
      </c>
      <c r="S15" s="86">
        <f t="shared" si="4"/>
        <v>79.9</v>
      </c>
      <c r="T15" s="40">
        <f t="shared" si="5"/>
        <v>10</v>
      </c>
      <c r="U15" s="86">
        <f t="shared" si="6"/>
        <v>7</v>
      </c>
      <c r="V15" s="86">
        <f>Q15/8</f>
        <v>78.375</v>
      </c>
    </row>
    <row r="16" spans="1:22" ht="13.5" customHeight="1">
      <c r="A16" s="10"/>
      <c r="B16" s="22" t="s">
        <v>148</v>
      </c>
      <c r="C16" s="24">
        <f>F48</f>
        <v>108</v>
      </c>
      <c r="D16" s="24">
        <f>F62</f>
        <v>132</v>
      </c>
      <c r="E16" s="24">
        <f>F73</f>
        <v>105</v>
      </c>
      <c r="F16" s="24">
        <f>F83</f>
        <v>97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 t="e">
        <f t="shared" si="2"/>
        <v>#NUM!</v>
      </c>
      <c r="R16" s="85">
        <f t="shared" si="3"/>
        <v>442</v>
      </c>
      <c r="S16" s="86">
        <f t="shared" si="4"/>
        <v>110.5</v>
      </c>
      <c r="T16" s="40">
        <f t="shared" si="5"/>
        <v>4</v>
      </c>
      <c r="U16" s="86">
        <f t="shared" si="6"/>
        <v>19</v>
      </c>
      <c r="V16" s="86"/>
    </row>
    <row r="17" spans="1:22" ht="13.5" customHeight="1">
      <c r="A17" s="10"/>
      <c r="B17" s="22" t="s">
        <v>51</v>
      </c>
      <c r="C17" s="24">
        <f>F49</f>
        <v>110</v>
      </c>
      <c r="D17" s="24">
        <f>F63</f>
        <v>95</v>
      </c>
      <c r="E17" s="25"/>
      <c r="F17" s="25"/>
      <c r="G17" s="24">
        <f>F99</f>
        <v>108</v>
      </c>
      <c r="H17" s="24">
        <f>F112</f>
        <v>101</v>
      </c>
      <c r="I17" s="24">
        <f>F128</f>
        <v>91</v>
      </c>
      <c r="J17" s="25"/>
      <c r="K17" s="24">
        <f>F155</f>
        <v>91</v>
      </c>
      <c r="L17" s="25"/>
      <c r="M17" s="24">
        <f>F176</f>
        <v>90</v>
      </c>
      <c r="N17" s="25"/>
      <c r="O17" s="24">
        <f>F193</f>
        <v>92</v>
      </c>
      <c r="P17" s="24">
        <f>F201</f>
        <v>100</v>
      </c>
      <c r="Q17" s="64">
        <f t="shared" si="2"/>
        <v>768</v>
      </c>
      <c r="R17" s="85">
        <f t="shared" si="3"/>
        <v>878</v>
      </c>
      <c r="S17" s="86">
        <f t="shared" si="4"/>
        <v>97.55555555555556</v>
      </c>
      <c r="T17" s="40">
        <f t="shared" si="5"/>
        <v>9</v>
      </c>
      <c r="U17" s="86">
        <f t="shared" si="6"/>
        <v>18</v>
      </c>
      <c r="V17" s="86"/>
    </row>
    <row r="18" spans="1:22" ht="13.5" customHeight="1">
      <c r="A18" s="10"/>
      <c r="B18" s="22" t="s">
        <v>83</v>
      </c>
      <c r="C18" s="25"/>
      <c r="D18" s="25"/>
      <c r="E18" s="24">
        <f>F74</f>
        <v>83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e">
        <f t="shared" si="2"/>
        <v>#NUM!</v>
      </c>
      <c r="R18" s="85">
        <f t="shared" si="3"/>
        <v>83</v>
      </c>
      <c r="S18" s="86">
        <f t="shared" si="4"/>
        <v>83</v>
      </c>
      <c r="T18" s="40">
        <f t="shared" si="5"/>
        <v>1</v>
      </c>
      <c r="U18" s="86">
        <f t="shared" si="6"/>
        <v>10</v>
      </c>
      <c r="V18" s="86"/>
    </row>
    <row r="19" spans="1:22" ht="13.5" customHeight="1">
      <c r="A19" s="10"/>
      <c r="B19" s="22" t="s">
        <v>49</v>
      </c>
      <c r="C19" s="25"/>
      <c r="D19" s="25"/>
      <c r="E19" s="24">
        <f>F75</f>
        <v>88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 t="e">
        <f t="shared" si="2"/>
        <v>#NUM!</v>
      </c>
      <c r="R19" s="85">
        <f t="shared" si="3"/>
        <v>88</v>
      </c>
      <c r="S19" s="86">
        <f t="shared" si="4"/>
        <v>88</v>
      </c>
      <c r="T19" s="40">
        <f t="shared" si="5"/>
        <v>1</v>
      </c>
      <c r="U19" s="86">
        <f t="shared" si="6"/>
        <v>13</v>
      </c>
      <c r="V19" s="8"/>
    </row>
    <row r="20" spans="1:22" ht="13.5" customHeight="1">
      <c r="A20" s="10"/>
      <c r="B20" s="22" t="s">
        <v>149</v>
      </c>
      <c r="C20" s="25"/>
      <c r="D20" s="25"/>
      <c r="E20" s="25"/>
      <c r="F20" s="25"/>
      <c r="G20" s="25"/>
      <c r="H20" s="25"/>
      <c r="I20" s="25"/>
      <c r="J20" s="25"/>
      <c r="K20" s="77" t="s">
        <v>131</v>
      </c>
      <c r="L20" s="25"/>
      <c r="M20" s="25"/>
      <c r="N20" s="25"/>
      <c r="O20" s="25"/>
      <c r="P20" s="25"/>
      <c r="Q20" s="26" t="e">
        <f t="shared" si="2"/>
        <v>#NUM!</v>
      </c>
      <c r="R20" s="15"/>
      <c r="S20" s="86"/>
      <c r="T20" s="40">
        <f t="shared" si="5"/>
        <v>0</v>
      </c>
      <c r="U20" s="8"/>
      <c r="V20" s="8"/>
    </row>
    <row r="21" spans="1:22" ht="13.5" customHeight="1">
      <c r="A21" s="10"/>
      <c r="B21" s="22" t="s">
        <v>150</v>
      </c>
      <c r="C21" s="25"/>
      <c r="D21" s="25"/>
      <c r="E21" s="25"/>
      <c r="F21" s="25"/>
      <c r="G21" s="25"/>
      <c r="H21" s="25"/>
      <c r="I21" s="25"/>
      <c r="J21" s="25"/>
      <c r="K21" s="77" t="s">
        <v>131</v>
      </c>
      <c r="L21" s="25"/>
      <c r="M21" s="25"/>
      <c r="N21" s="25"/>
      <c r="O21" s="25"/>
      <c r="P21" s="25"/>
      <c r="Q21" s="26" t="e">
        <f t="shared" si="2"/>
        <v>#NUM!</v>
      </c>
      <c r="R21" s="15"/>
      <c r="S21" s="86"/>
      <c r="T21" s="40">
        <f t="shared" si="5"/>
        <v>0</v>
      </c>
      <c r="U21" s="8"/>
      <c r="V21" s="8"/>
    </row>
    <row r="22" spans="1:22" ht="13.5" customHeight="1">
      <c r="A22" s="10"/>
      <c r="B22" s="22" t="s">
        <v>58</v>
      </c>
      <c r="C22" s="24">
        <f>F50</f>
        <v>88</v>
      </c>
      <c r="D22" s="25"/>
      <c r="E22" s="25"/>
      <c r="F22" s="25"/>
      <c r="G22" s="25"/>
      <c r="H22" s="25"/>
      <c r="I22" s="25"/>
      <c r="J22" s="25"/>
      <c r="K22" s="25"/>
      <c r="L22" s="24">
        <f>F170</f>
        <v>94</v>
      </c>
      <c r="M22" s="25"/>
      <c r="N22" s="25"/>
      <c r="O22" s="25"/>
      <c r="P22" s="25"/>
      <c r="Q22" s="26" t="e">
        <f t="shared" si="2"/>
        <v>#NUM!</v>
      </c>
      <c r="R22" s="85">
        <f aca="true" t="shared" si="7" ref="R22:R33">SUM(C22:P22)</f>
        <v>182</v>
      </c>
      <c r="S22" s="86">
        <f aca="true" t="shared" si="8" ref="S22:S28">R22/COUNT(C22:P22)</f>
        <v>91</v>
      </c>
      <c r="T22" s="40">
        <f t="shared" si="5"/>
        <v>2</v>
      </c>
      <c r="U22" s="86">
        <f aca="true" t="shared" si="9" ref="U22:U28">RANK(S22,$S$5:$S$33,1)</f>
        <v>14</v>
      </c>
      <c r="V22" s="8"/>
    </row>
    <row r="23" spans="1:22" ht="13.5" customHeight="1">
      <c r="A23" s="10"/>
      <c r="B23" s="22" t="s">
        <v>151</v>
      </c>
      <c r="C23" s="24">
        <f>F45</f>
        <v>160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 t="e">
        <f t="shared" si="2"/>
        <v>#NUM!</v>
      </c>
      <c r="R23" s="85">
        <f t="shared" si="7"/>
        <v>160</v>
      </c>
      <c r="S23" s="86">
        <f t="shared" si="8"/>
        <v>160</v>
      </c>
      <c r="T23" s="40">
        <f t="shared" si="5"/>
        <v>1</v>
      </c>
      <c r="U23" s="86">
        <f t="shared" si="9"/>
        <v>22</v>
      </c>
      <c r="V23" s="8"/>
    </row>
    <row r="24" spans="1:22" ht="13.5" customHeight="1">
      <c r="A24" s="10"/>
      <c r="B24" s="22" t="s">
        <v>53</v>
      </c>
      <c r="C24" s="25"/>
      <c r="D24" s="24">
        <f>F64</f>
        <v>133</v>
      </c>
      <c r="E24" s="25"/>
      <c r="F24" s="25"/>
      <c r="G24" s="25"/>
      <c r="H24" s="25"/>
      <c r="I24" s="24">
        <f>F131</f>
        <v>132</v>
      </c>
      <c r="J24" s="25"/>
      <c r="K24" s="24">
        <f>F156</f>
        <v>123</v>
      </c>
      <c r="L24" s="25"/>
      <c r="M24" s="25"/>
      <c r="N24" s="25"/>
      <c r="O24" s="25"/>
      <c r="P24" s="25"/>
      <c r="Q24" s="26" t="e">
        <f t="shared" si="2"/>
        <v>#NUM!</v>
      </c>
      <c r="R24" s="85">
        <f t="shared" si="7"/>
        <v>388</v>
      </c>
      <c r="S24" s="86">
        <f t="shared" si="8"/>
        <v>129.33333333333334</v>
      </c>
      <c r="T24" s="40">
        <f t="shared" si="5"/>
        <v>3</v>
      </c>
      <c r="U24" s="86">
        <f t="shared" si="9"/>
        <v>21</v>
      </c>
      <c r="V24" s="8"/>
    </row>
    <row r="25" spans="1:22" ht="13.5" customHeight="1">
      <c r="A25" s="10"/>
      <c r="B25" s="22" t="s">
        <v>152</v>
      </c>
      <c r="C25" s="25"/>
      <c r="D25" s="24">
        <f>F59</f>
        <v>111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 t="e">
        <f t="shared" si="2"/>
        <v>#NUM!</v>
      </c>
      <c r="R25" s="85">
        <f t="shared" si="7"/>
        <v>111</v>
      </c>
      <c r="S25" s="86">
        <f t="shared" si="8"/>
        <v>111</v>
      </c>
      <c r="T25" s="40">
        <f t="shared" si="5"/>
        <v>1</v>
      </c>
      <c r="U25" s="86">
        <f t="shared" si="9"/>
        <v>20</v>
      </c>
      <c r="V25" s="8"/>
    </row>
    <row r="26" spans="1:22" ht="13.5" customHeight="1">
      <c r="A26" s="10"/>
      <c r="B26" s="22" t="s">
        <v>68</v>
      </c>
      <c r="C26" s="25"/>
      <c r="D26" s="25"/>
      <c r="E26" s="25"/>
      <c r="F26" s="24">
        <f>F85</f>
        <v>76</v>
      </c>
      <c r="G26" s="24">
        <f>F102</f>
        <v>75</v>
      </c>
      <c r="H26" s="25"/>
      <c r="I26" s="25"/>
      <c r="J26" s="25"/>
      <c r="K26" s="25"/>
      <c r="L26" s="25"/>
      <c r="M26" s="25"/>
      <c r="N26" s="25"/>
      <c r="O26" s="25"/>
      <c r="P26" s="25"/>
      <c r="Q26" s="26" t="e">
        <f t="shared" si="2"/>
        <v>#NUM!</v>
      </c>
      <c r="R26" s="85">
        <f t="shared" si="7"/>
        <v>151</v>
      </c>
      <c r="S26" s="86">
        <f t="shared" si="8"/>
        <v>75.5</v>
      </c>
      <c r="T26" s="40">
        <f t="shared" si="5"/>
        <v>2</v>
      </c>
      <c r="U26" s="86">
        <f t="shared" si="9"/>
        <v>2</v>
      </c>
      <c r="V26" s="8"/>
    </row>
    <row r="27" spans="1:22" ht="13.5" customHeight="1">
      <c r="A27" s="10"/>
      <c r="B27" s="22" t="s">
        <v>61</v>
      </c>
      <c r="C27" s="25"/>
      <c r="D27" s="25"/>
      <c r="E27" s="25"/>
      <c r="F27" s="24">
        <f>F86</f>
        <v>81</v>
      </c>
      <c r="G27" s="24">
        <f>F95</f>
        <v>81</v>
      </c>
      <c r="H27" s="25"/>
      <c r="I27" s="25"/>
      <c r="J27" s="25"/>
      <c r="K27" s="25"/>
      <c r="L27" s="25"/>
      <c r="M27" s="25"/>
      <c r="N27" s="25"/>
      <c r="O27" s="25"/>
      <c r="P27" s="25"/>
      <c r="Q27" s="26" t="e">
        <f t="shared" si="2"/>
        <v>#NUM!</v>
      </c>
      <c r="R27" s="85">
        <f t="shared" si="7"/>
        <v>162</v>
      </c>
      <c r="S27" s="86">
        <f t="shared" si="8"/>
        <v>81</v>
      </c>
      <c r="T27" s="40">
        <f t="shared" si="5"/>
        <v>2</v>
      </c>
      <c r="U27" s="86">
        <f t="shared" si="9"/>
        <v>9</v>
      </c>
      <c r="V27" s="8"/>
    </row>
    <row r="28" spans="1:22" ht="13.5" customHeight="1">
      <c r="A28" s="10"/>
      <c r="B28" s="22" t="s">
        <v>153</v>
      </c>
      <c r="C28" s="25"/>
      <c r="D28" s="25"/>
      <c r="E28" s="25"/>
      <c r="F28" s="24">
        <f>F87</f>
        <v>97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 t="e">
        <f t="shared" si="2"/>
        <v>#NUM!</v>
      </c>
      <c r="R28" s="85">
        <f t="shared" si="7"/>
        <v>97</v>
      </c>
      <c r="S28" s="86">
        <f t="shared" si="8"/>
        <v>97</v>
      </c>
      <c r="T28" s="40">
        <f t="shared" si="5"/>
        <v>1</v>
      </c>
      <c r="U28" s="86">
        <f t="shared" si="9"/>
        <v>17</v>
      </c>
      <c r="V28" s="8"/>
    </row>
    <row r="29" spans="1:22" ht="13.5" customHeight="1">
      <c r="A29" s="10"/>
      <c r="B29" s="22" t="s">
        <v>85</v>
      </c>
      <c r="C29" s="25"/>
      <c r="D29" s="25"/>
      <c r="E29" s="25"/>
      <c r="F29" s="25"/>
      <c r="G29" s="24">
        <f>F100</f>
        <v>79</v>
      </c>
      <c r="H29" s="77" t="s">
        <v>131</v>
      </c>
      <c r="I29" s="25"/>
      <c r="J29" s="25"/>
      <c r="K29" s="25"/>
      <c r="L29" s="25"/>
      <c r="M29" s="25"/>
      <c r="N29" s="25"/>
      <c r="O29" s="25"/>
      <c r="P29" s="25"/>
      <c r="Q29" s="26" t="e">
        <f t="shared" si="2"/>
        <v>#NUM!</v>
      </c>
      <c r="R29" s="85">
        <f t="shared" si="7"/>
        <v>79</v>
      </c>
      <c r="S29" s="86"/>
      <c r="T29" s="40">
        <f t="shared" si="5"/>
        <v>1</v>
      </c>
      <c r="U29" s="8"/>
      <c r="V29" s="8"/>
    </row>
    <row r="30" spans="1:22" ht="13.5" customHeight="1">
      <c r="A30" s="10"/>
      <c r="B30" s="22" t="s">
        <v>155</v>
      </c>
      <c r="C30" s="25"/>
      <c r="D30" s="25"/>
      <c r="E30" s="25"/>
      <c r="F30" s="25"/>
      <c r="G30" s="25"/>
      <c r="H30" s="24">
        <f>F117</f>
        <v>79</v>
      </c>
      <c r="I30" s="25"/>
      <c r="J30" s="24">
        <f>F142</f>
        <v>78</v>
      </c>
      <c r="K30" s="24">
        <f>F152</f>
        <v>80</v>
      </c>
      <c r="L30" s="24">
        <f>F167</f>
        <v>79</v>
      </c>
      <c r="M30" s="25"/>
      <c r="N30" s="25"/>
      <c r="O30" s="25"/>
      <c r="P30" s="25"/>
      <c r="Q30" s="26" t="e">
        <f t="shared" si="2"/>
        <v>#NUM!</v>
      </c>
      <c r="R30" s="85">
        <f t="shared" si="7"/>
        <v>316</v>
      </c>
      <c r="S30" s="86"/>
      <c r="T30" s="40">
        <f t="shared" si="5"/>
        <v>4</v>
      </c>
      <c r="U30" s="8"/>
      <c r="V30" s="8"/>
    </row>
    <row r="31" spans="1:22" ht="13.5" customHeight="1">
      <c r="A31" s="10"/>
      <c r="B31" s="22" t="s">
        <v>155</v>
      </c>
      <c r="C31" s="25"/>
      <c r="D31" s="25"/>
      <c r="E31" s="25"/>
      <c r="F31" s="25"/>
      <c r="G31" s="25"/>
      <c r="H31" s="24">
        <f>F118</f>
        <v>94</v>
      </c>
      <c r="I31" s="25"/>
      <c r="J31" s="24">
        <f>F143</f>
        <v>86</v>
      </c>
      <c r="K31" s="24">
        <f>F153</f>
        <v>86</v>
      </c>
      <c r="L31" s="24">
        <f>F168</f>
        <v>91</v>
      </c>
      <c r="M31" s="25"/>
      <c r="N31" s="25"/>
      <c r="O31" s="25"/>
      <c r="P31" s="25"/>
      <c r="Q31" s="26" t="e">
        <f t="shared" si="2"/>
        <v>#NUM!</v>
      </c>
      <c r="R31" s="85">
        <f t="shared" si="7"/>
        <v>357</v>
      </c>
      <c r="S31" s="86"/>
      <c r="T31" s="40">
        <f t="shared" si="5"/>
        <v>4</v>
      </c>
      <c r="U31" s="8"/>
      <c r="V31" s="8"/>
    </row>
    <row r="32" spans="1:22" ht="13.5" customHeight="1">
      <c r="A32" s="10"/>
      <c r="B32" s="22" t="s">
        <v>55</v>
      </c>
      <c r="C32" s="25"/>
      <c r="D32" s="25"/>
      <c r="E32" s="25"/>
      <c r="F32" s="25"/>
      <c r="G32" s="25"/>
      <c r="H32" s="24">
        <f>F119</f>
        <v>124</v>
      </c>
      <c r="I32" s="25"/>
      <c r="J32" s="25"/>
      <c r="K32" s="77" t="s">
        <v>131</v>
      </c>
      <c r="L32" s="25"/>
      <c r="M32" s="24">
        <f>F177</f>
        <v>122</v>
      </c>
      <c r="N32" s="25"/>
      <c r="O32" s="24">
        <f>F192</f>
        <v>114</v>
      </c>
      <c r="P32" s="25"/>
      <c r="Q32" s="26" t="e">
        <f t="shared" si="2"/>
        <v>#NUM!</v>
      </c>
      <c r="R32" s="85">
        <f t="shared" si="7"/>
        <v>360</v>
      </c>
      <c r="S32" s="86"/>
      <c r="T32" s="40">
        <f t="shared" si="5"/>
        <v>3</v>
      </c>
      <c r="U32" s="8"/>
      <c r="V32" s="8"/>
    </row>
    <row r="33" spans="1:22" ht="13.5" customHeight="1">
      <c r="A33" s="10"/>
      <c r="B33" s="22" t="s">
        <v>56</v>
      </c>
      <c r="C33" s="25"/>
      <c r="D33" s="25"/>
      <c r="E33" s="25"/>
      <c r="F33" s="25"/>
      <c r="G33" s="24">
        <f>F101</f>
        <v>122</v>
      </c>
      <c r="H33" s="24">
        <f>F114</f>
        <v>112</v>
      </c>
      <c r="I33" s="24">
        <f>F129</f>
        <v>101</v>
      </c>
      <c r="J33" s="25"/>
      <c r="K33" s="24">
        <f>F154</f>
        <v>92</v>
      </c>
      <c r="L33" s="25"/>
      <c r="M33" s="24">
        <f>F178</f>
        <v>98</v>
      </c>
      <c r="N33" s="25"/>
      <c r="O33" s="24">
        <f>F194</f>
        <v>96</v>
      </c>
      <c r="P33" s="25"/>
      <c r="Q33" s="26" t="e">
        <f t="shared" si="2"/>
        <v>#NUM!</v>
      </c>
      <c r="R33" s="85">
        <f t="shared" si="7"/>
        <v>621</v>
      </c>
      <c r="S33" s="86"/>
      <c r="T33" s="40">
        <f t="shared" si="5"/>
        <v>6</v>
      </c>
      <c r="U33" s="8"/>
      <c r="V33" s="8"/>
    </row>
    <row r="34" spans="1:22" ht="13.5" customHeight="1">
      <c r="A34" s="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8"/>
      <c r="S34" s="8"/>
      <c r="T34" s="8"/>
      <c r="U34" s="8"/>
      <c r="V34" s="8"/>
    </row>
    <row r="35" spans="1:22" ht="13.5" customHeight="1">
      <c r="A35" s="30" t="s">
        <v>111</v>
      </c>
      <c r="B35" s="9"/>
      <c r="C35" s="9"/>
      <c r="D35" s="9"/>
      <c r="E35" s="9"/>
      <c r="F35" s="9"/>
      <c r="G35" s="9"/>
      <c r="H35" s="9"/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3.5" customHeight="1">
      <c r="A36" s="10"/>
      <c r="B36" s="22" t="s">
        <v>112</v>
      </c>
      <c r="C36" s="22" t="s">
        <v>113</v>
      </c>
      <c r="D36" s="22" t="s">
        <v>114</v>
      </c>
      <c r="E36" s="22" t="s">
        <v>9</v>
      </c>
      <c r="F36" s="22" t="s">
        <v>115</v>
      </c>
      <c r="G36" s="22" t="s">
        <v>116</v>
      </c>
      <c r="H36" s="22" t="s">
        <v>117</v>
      </c>
      <c r="I36" s="22" t="s">
        <v>118</v>
      </c>
      <c r="J36" s="22" t="s">
        <v>119</v>
      </c>
      <c r="K36" s="15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3.5" customHeight="1">
      <c r="A37" s="10"/>
      <c r="B37" s="31" t="s">
        <v>38</v>
      </c>
      <c r="C37" s="32">
        <v>43436</v>
      </c>
      <c r="D37" s="33" t="s">
        <v>26</v>
      </c>
      <c r="E37" s="35">
        <v>8.5</v>
      </c>
      <c r="F37" s="35">
        <v>77</v>
      </c>
      <c r="G37" s="35">
        <v>72</v>
      </c>
      <c r="H37" s="35">
        <f aca="true" t="shared" si="10" ref="H37:H68">F37-ROUND(E37,0)</f>
        <v>68</v>
      </c>
      <c r="I37" s="35">
        <f aca="true" t="shared" si="11" ref="I37:I68">G37-H37</f>
        <v>4</v>
      </c>
      <c r="J37" s="78">
        <f aca="true" t="shared" si="12" ref="J37:J44">IF(I37&gt;0,E37-I37*0.3,IF(I37&lt;-3,E37+0.1,E37))</f>
        <v>7.3</v>
      </c>
      <c r="K37" s="1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3.5" customHeight="1">
      <c r="A38" s="10"/>
      <c r="B38" s="37" t="s">
        <v>39</v>
      </c>
      <c r="C38" s="38">
        <v>43436</v>
      </c>
      <c r="D38" s="30" t="s">
        <v>26</v>
      </c>
      <c r="E38" s="40">
        <v>5.6</v>
      </c>
      <c r="F38" s="40">
        <v>83</v>
      </c>
      <c r="G38" s="40">
        <v>72</v>
      </c>
      <c r="H38" s="40">
        <f t="shared" si="10"/>
        <v>77</v>
      </c>
      <c r="I38" s="40">
        <f t="shared" si="11"/>
        <v>-5</v>
      </c>
      <c r="J38" s="43">
        <f t="shared" si="12"/>
        <v>5.699999999999999</v>
      </c>
      <c r="K38" s="1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customHeight="1">
      <c r="A39" s="10"/>
      <c r="B39" s="37" t="s">
        <v>40</v>
      </c>
      <c r="C39" s="38">
        <v>43436</v>
      </c>
      <c r="D39" s="30" t="s">
        <v>26</v>
      </c>
      <c r="E39" s="40">
        <v>4.3</v>
      </c>
      <c r="F39" s="40">
        <v>78</v>
      </c>
      <c r="G39" s="40">
        <v>72</v>
      </c>
      <c r="H39" s="40">
        <f t="shared" si="10"/>
        <v>74</v>
      </c>
      <c r="I39" s="40">
        <f t="shared" si="11"/>
        <v>-2</v>
      </c>
      <c r="J39" s="43">
        <f t="shared" si="12"/>
        <v>4.3</v>
      </c>
      <c r="K39" s="1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3.5" customHeight="1">
      <c r="A40" s="10"/>
      <c r="B40" s="37" t="s">
        <v>45</v>
      </c>
      <c r="C40" s="38">
        <v>43436</v>
      </c>
      <c r="D40" s="30" t="s">
        <v>26</v>
      </c>
      <c r="E40" s="40">
        <v>15.5</v>
      </c>
      <c r="F40" s="40">
        <v>91</v>
      </c>
      <c r="G40" s="40">
        <v>72</v>
      </c>
      <c r="H40" s="40">
        <f t="shared" si="10"/>
        <v>75</v>
      </c>
      <c r="I40" s="40">
        <f t="shared" si="11"/>
        <v>-3</v>
      </c>
      <c r="J40" s="43">
        <f t="shared" si="12"/>
        <v>15.5</v>
      </c>
      <c r="K40" s="1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customHeight="1">
      <c r="A41" s="10"/>
      <c r="B41" s="37" t="s">
        <v>41</v>
      </c>
      <c r="C41" s="38">
        <v>43436</v>
      </c>
      <c r="D41" s="30" t="s">
        <v>26</v>
      </c>
      <c r="E41" s="40">
        <v>8.1</v>
      </c>
      <c r="F41" s="40">
        <v>77</v>
      </c>
      <c r="G41" s="40">
        <v>72</v>
      </c>
      <c r="H41" s="40">
        <f t="shared" si="10"/>
        <v>69</v>
      </c>
      <c r="I41" s="40">
        <f t="shared" si="11"/>
        <v>3</v>
      </c>
      <c r="J41" s="43">
        <f t="shared" si="12"/>
        <v>7.199999999999999</v>
      </c>
      <c r="K41" s="1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3.5" customHeight="1">
      <c r="A42" s="10"/>
      <c r="B42" s="37" t="s">
        <v>42</v>
      </c>
      <c r="C42" s="38">
        <v>43436</v>
      </c>
      <c r="D42" s="30" t="s">
        <v>26</v>
      </c>
      <c r="E42" s="39">
        <v>17.6</v>
      </c>
      <c r="F42" s="40">
        <v>83</v>
      </c>
      <c r="G42" s="40">
        <v>72</v>
      </c>
      <c r="H42" s="39">
        <f t="shared" si="10"/>
        <v>65</v>
      </c>
      <c r="I42" s="39">
        <f t="shared" si="11"/>
        <v>7</v>
      </c>
      <c r="J42" s="43">
        <f t="shared" si="12"/>
        <v>15.500000000000002</v>
      </c>
      <c r="K42" s="1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3.5" customHeight="1">
      <c r="A43" s="10"/>
      <c r="B43" s="37" t="s">
        <v>43</v>
      </c>
      <c r="C43" s="38">
        <v>43436</v>
      </c>
      <c r="D43" s="30" t="s">
        <v>26</v>
      </c>
      <c r="E43" s="39">
        <v>11.9</v>
      </c>
      <c r="F43" s="40">
        <v>74</v>
      </c>
      <c r="G43" s="40">
        <v>72</v>
      </c>
      <c r="H43" s="39">
        <f t="shared" si="10"/>
        <v>62</v>
      </c>
      <c r="I43" s="39">
        <f t="shared" si="11"/>
        <v>10</v>
      </c>
      <c r="J43" s="43">
        <f t="shared" si="12"/>
        <v>8.9</v>
      </c>
      <c r="K43" s="1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3.5" customHeight="1">
      <c r="A44" s="10"/>
      <c r="B44" s="37" t="s">
        <v>44</v>
      </c>
      <c r="C44" s="38">
        <v>43436</v>
      </c>
      <c r="D44" s="30" t="s">
        <v>26</v>
      </c>
      <c r="E44" s="39">
        <v>12</v>
      </c>
      <c r="F44" s="40">
        <v>97</v>
      </c>
      <c r="G44" s="40">
        <v>72</v>
      </c>
      <c r="H44" s="39">
        <f t="shared" si="10"/>
        <v>85</v>
      </c>
      <c r="I44" s="39">
        <f t="shared" si="11"/>
        <v>-13</v>
      </c>
      <c r="J44" s="43">
        <f t="shared" si="12"/>
        <v>12.1</v>
      </c>
      <c r="K44" s="1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customHeight="1">
      <c r="A45" s="10"/>
      <c r="B45" s="37" t="s">
        <v>151</v>
      </c>
      <c r="C45" s="38">
        <v>43436</v>
      </c>
      <c r="D45" s="30" t="s">
        <v>26</v>
      </c>
      <c r="E45" s="39">
        <v>36</v>
      </c>
      <c r="F45" s="40">
        <v>160</v>
      </c>
      <c r="G45" s="40">
        <v>72</v>
      </c>
      <c r="H45" s="39">
        <f t="shared" si="10"/>
        <v>124</v>
      </c>
      <c r="I45" s="39">
        <f t="shared" si="11"/>
        <v>-52</v>
      </c>
      <c r="J45" s="43">
        <v>36</v>
      </c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3.5" customHeight="1">
      <c r="A46" s="10"/>
      <c r="B46" s="37" t="s">
        <v>47</v>
      </c>
      <c r="C46" s="38">
        <v>43436</v>
      </c>
      <c r="D46" s="30" t="s">
        <v>26</v>
      </c>
      <c r="E46" s="39">
        <v>11.4</v>
      </c>
      <c r="F46" s="40">
        <v>72</v>
      </c>
      <c r="G46" s="40">
        <v>72</v>
      </c>
      <c r="H46" s="39">
        <f t="shared" si="10"/>
        <v>61</v>
      </c>
      <c r="I46" s="39">
        <f t="shared" si="11"/>
        <v>11</v>
      </c>
      <c r="J46" s="43">
        <f aca="true" t="shared" si="13" ref="J46:J63">IF(I46&gt;0,E46-I46*0.3,IF(I46&lt;-3,E46+0.1,E46))</f>
        <v>8.100000000000001</v>
      </c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3.5" customHeight="1">
      <c r="A47" s="10"/>
      <c r="B47" s="37" t="s">
        <v>84</v>
      </c>
      <c r="C47" s="38">
        <v>43436</v>
      </c>
      <c r="D47" s="30" t="s">
        <v>26</v>
      </c>
      <c r="E47" s="39">
        <v>13.6</v>
      </c>
      <c r="F47" s="40">
        <v>91</v>
      </c>
      <c r="G47" s="40">
        <v>72</v>
      </c>
      <c r="H47" s="39">
        <f t="shared" si="10"/>
        <v>77</v>
      </c>
      <c r="I47" s="39">
        <f t="shared" si="11"/>
        <v>-5</v>
      </c>
      <c r="J47" s="43">
        <f t="shared" si="13"/>
        <v>13.7</v>
      </c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 customHeight="1">
      <c r="A48" s="10"/>
      <c r="B48" s="37" t="s">
        <v>148</v>
      </c>
      <c r="C48" s="38">
        <v>43436</v>
      </c>
      <c r="D48" s="30" t="s">
        <v>26</v>
      </c>
      <c r="E48" s="39">
        <v>22.4</v>
      </c>
      <c r="F48" s="40">
        <v>108</v>
      </c>
      <c r="G48" s="40">
        <v>72</v>
      </c>
      <c r="H48" s="39">
        <f t="shared" si="10"/>
        <v>86</v>
      </c>
      <c r="I48" s="39">
        <f t="shared" si="11"/>
        <v>-14</v>
      </c>
      <c r="J48" s="43">
        <f t="shared" si="13"/>
        <v>22.5</v>
      </c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3.5" customHeight="1">
      <c r="A49" s="10"/>
      <c r="B49" s="37" t="s">
        <v>51</v>
      </c>
      <c r="C49" s="38">
        <v>43436</v>
      </c>
      <c r="D49" s="30" t="s">
        <v>26</v>
      </c>
      <c r="E49" s="39">
        <v>22.2</v>
      </c>
      <c r="F49" s="40">
        <v>110</v>
      </c>
      <c r="G49" s="40">
        <v>72</v>
      </c>
      <c r="H49" s="39">
        <f t="shared" si="10"/>
        <v>88</v>
      </c>
      <c r="I49" s="39">
        <f t="shared" si="11"/>
        <v>-16</v>
      </c>
      <c r="J49" s="43">
        <f t="shared" si="13"/>
        <v>22.3</v>
      </c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3.5" customHeight="1">
      <c r="A50" s="10"/>
      <c r="B50" s="37" t="s">
        <v>58</v>
      </c>
      <c r="C50" s="38">
        <v>43436</v>
      </c>
      <c r="D50" s="30" t="s">
        <v>26</v>
      </c>
      <c r="E50" s="39">
        <v>10.4</v>
      </c>
      <c r="F50" s="40">
        <v>88</v>
      </c>
      <c r="G50" s="40">
        <v>72</v>
      </c>
      <c r="H50" s="39">
        <f t="shared" si="10"/>
        <v>78</v>
      </c>
      <c r="I50" s="39">
        <f t="shared" si="11"/>
        <v>-6</v>
      </c>
      <c r="J50" s="43">
        <f t="shared" si="13"/>
        <v>10.5</v>
      </c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5" customHeight="1">
      <c r="A51" s="10"/>
      <c r="B51" s="46" t="s">
        <v>46</v>
      </c>
      <c r="C51" s="47">
        <v>43436</v>
      </c>
      <c r="D51" s="48" t="s">
        <v>26</v>
      </c>
      <c r="E51" s="42">
        <v>13.5</v>
      </c>
      <c r="F51" s="42">
        <v>94</v>
      </c>
      <c r="G51" s="42">
        <v>72</v>
      </c>
      <c r="H51" s="42">
        <f t="shared" si="10"/>
        <v>80</v>
      </c>
      <c r="I51" s="42">
        <f t="shared" si="11"/>
        <v>-8</v>
      </c>
      <c r="J51" s="79">
        <f t="shared" si="13"/>
        <v>13.6</v>
      </c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3.5" customHeight="1">
      <c r="A52" s="10"/>
      <c r="B52" s="31" t="s">
        <v>38</v>
      </c>
      <c r="C52" s="32">
        <f>D3</f>
        <v>43443</v>
      </c>
      <c r="D52" s="33" t="s">
        <v>17</v>
      </c>
      <c r="E52" s="35">
        <f aca="true" t="shared" si="14" ref="E52:E58">J37</f>
        <v>7.3</v>
      </c>
      <c r="F52" s="35">
        <v>76</v>
      </c>
      <c r="G52" s="35">
        <v>72</v>
      </c>
      <c r="H52" s="35">
        <f t="shared" si="10"/>
        <v>69</v>
      </c>
      <c r="I52" s="35">
        <f t="shared" si="11"/>
        <v>3</v>
      </c>
      <c r="J52" s="78">
        <f t="shared" si="13"/>
        <v>6.4</v>
      </c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3.5" customHeight="1">
      <c r="A53" s="10"/>
      <c r="B53" s="37" t="s">
        <v>39</v>
      </c>
      <c r="C53" s="38">
        <v>43443</v>
      </c>
      <c r="D53" s="30" t="s">
        <v>17</v>
      </c>
      <c r="E53" s="40">
        <f t="shared" si="14"/>
        <v>5.699999999999999</v>
      </c>
      <c r="F53" s="40">
        <v>75</v>
      </c>
      <c r="G53" s="40">
        <v>72</v>
      </c>
      <c r="H53" s="40">
        <f t="shared" si="10"/>
        <v>69</v>
      </c>
      <c r="I53" s="40">
        <f t="shared" si="11"/>
        <v>3</v>
      </c>
      <c r="J53" s="43">
        <f t="shared" si="13"/>
        <v>4.799999999999999</v>
      </c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3.5" customHeight="1">
      <c r="A54" s="10"/>
      <c r="B54" s="37" t="s">
        <v>40</v>
      </c>
      <c r="C54" s="38">
        <v>43443</v>
      </c>
      <c r="D54" s="30" t="s">
        <v>17</v>
      </c>
      <c r="E54" s="40">
        <f t="shared" si="14"/>
        <v>4.3</v>
      </c>
      <c r="F54" s="40">
        <v>73</v>
      </c>
      <c r="G54" s="40">
        <v>72</v>
      </c>
      <c r="H54" s="40">
        <f t="shared" si="10"/>
        <v>69</v>
      </c>
      <c r="I54" s="40">
        <f t="shared" si="11"/>
        <v>3</v>
      </c>
      <c r="J54" s="43">
        <f t="shared" si="13"/>
        <v>3.4</v>
      </c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3.5" customHeight="1">
      <c r="A55" s="10"/>
      <c r="B55" s="37" t="s">
        <v>45</v>
      </c>
      <c r="C55" s="38">
        <v>43443</v>
      </c>
      <c r="D55" s="30" t="s">
        <v>17</v>
      </c>
      <c r="E55" s="40">
        <f t="shared" si="14"/>
        <v>15.5</v>
      </c>
      <c r="F55" s="40">
        <v>88</v>
      </c>
      <c r="G55" s="40">
        <v>72</v>
      </c>
      <c r="H55" s="40">
        <f t="shared" si="10"/>
        <v>72</v>
      </c>
      <c r="I55" s="40">
        <f t="shared" si="11"/>
        <v>0</v>
      </c>
      <c r="J55" s="43">
        <f t="shared" si="13"/>
        <v>15.5</v>
      </c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3.5" customHeight="1">
      <c r="A56" s="10"/>
      <c r="B56" s="37" t="s">
        <v>41</v>
      </c>
      <c r="C56" s="38">
        <v>43443</v>
      </c>
      <c r="D56" s="30" t="s">
        <v>17</v>
      </c>
      <c r="E56" s="40">
        <f t="shared" si="14"/>
        <v>7.199999999999999</v>
      </c>
      <c r="F56" s="40">
        <v>72</v>
      </c>
      <c r="G56" s="40">
        <v>72</v>
      </c>
      <c r="H56" s="40">
        <f t="shared" si="10"/>
        <v>65</v>
      </c>
      <c r="I56" s="40">
        <f t="shared" si="11"/>
        <v>7</v>
      </c>
      <c r="J56" s="43">
        <f t="shared" si="13"/>
        <v>5.1</v>
      </c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3.5" customHeight="1">
      <c r="A57" s="10"/>
      <c r="B57" s="37" t="s">
        <v>42</v>
      </c>
      <c r="C57" s="38">
        <v>43443</v>
      </c>
      <c r="D57" s="30" t="s">
        <v>17</v>
      </c>
      <c r="E57" s="39">
        <f t="shared" si="14"/>
        <v>15.500000000000002</v>
      </c>
      <c r="F57" s="40">
        <v>83</v>
      </c>
      <c r="G57" s="40">
        <v>72</v>
      </c>
      <c r="H57" s="39">
        <f t="shared" si="10"/>
        <v>67</v>
      </c>
      <c r="I57" s="39">
        <f t="shared" si="11"/>
        <v>5</v>
      </c>
      <c r="J57" s="43">
        <f t="shared" si="13"/>
        <v>14.000000000000002</v>
      </c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3.5" customHeight="1">
      <c r="A58" s="10"/>
      <c r="B58" s="37" t="s">
        <v>43</v>
      </c>
      <c r="C58" s="38">
        <v>43443</v>
      </c>
      <c r="D58" s="30" t="s">
        <v>17</v>
      </c>
      <c r="E58" s="39">
        <f t="shared" si="14"/>
        <v>8.9</v>
      </c>
      <c r="F58" s="40">
        <v>73</v>
      </c>
      <c r="G58" s="40">
        <v>72</v>
      </c>
      <c r="H58" s="39">
        <f t="shared" si="10"/>
        <v>64</v>
      </c>
      <c r="I58" s="39">
        <f t="shared" si="11"/>
        <v>8</v>
      </c>
      <c r="J58" s="43">
        <f t="shared" si="13"/>
        <v>6.5</v>
      </c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3.5" customHeight="1">
      <c r="A59" s="10"/>
      <c r="B59" s="37" t="s">
        <v>152</v>
      </c>
      <c r="C59" s="38">
        <v>43443</v>
      </c>
      <c r="D59" s="30" t="s">
        <v>17</v>
      </c>
      <c r="E59" s="40">
        <v>32.6</v>
      </c>
      <c r="F59" s="40">
        <v>111</v>
      </c>
      <c r="G59" s="40">
        <v>72</v>
      </c>
      <c r="H59" s="40">
        <f t="shared" si="10"/>
        <v>78</v>
      </c>
      <c r="I59" s="40">
        <f t="shared" si="11"/>
        <v>-6</v>
      </c>
      <c r="J59" s="43">
        <f t="shared" si="13"/>
        <v>32.7</v>
      </c>
      <c r="K59" s="15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5" customHeight="1">
      <c r="A60" s="10"/>
      <c r="B60" s="37" t="s">
        <v>47</v>
      </c>
      <c r="C60" s="38">
        <v>43443</v>
      </c>
      <c r="D60" s="30" t="s">
        <v>17</v>
      </c>
      <c r="E60" s="39">
        <f>J46</f>
        <v>8.100000000000001</v>
      </c>
      <c r="F60" s="40">
        <v>83</v>
      </c>
      <c r="G60" s="40">
        <v>72</v>
      </c>
      <c r="H60" s="39">
        <f t="shared" si="10"/>
        <v>75</v>
      </c>
      <c r="I60" s="39">
        <f t="shared" si="11"/>
        <v>-3</v>
      </c>
      <c r="J60" s="43">
        <f t="shared" si="13"/>
        <v>8.100000000000001</v>
      </c>
      <c r="K60" s="15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3.5" customHeight="1">
      <c r="A61" s="10"/>
      <c r="B61" s="37" t="s">
        <v>84</v>
      </c>
      <c r="C61" s="38">
        <v>43443</v>
      </c>
      <c r="D61" s="30" t="s">
        <v>17</v>
      </c>
      <c r="E61" s="39">
        <f>J47</f>
        <v>13.7</v>
      </c>
      <c r="F61" s="40">
        <v>82</v>
      </c>
      <c r="G61" s="40">
        <v>72</v>
      </c>
      <c r="H61" s="39">
        <f t="shared" si="10"/>
        <v>68</v>
      </c>
      <c r="I61" s="39">
        <f t="shared" si="11"/>
        <v>4</v>
      </c>
      <c r="J61" s="43">
        <f t="shared" si="13"/>
        <v>12.5</v>
      </c>
      <c r="K61" s="15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5" customHeight="1">
      <c r="A62" s="10"/>
      <c r="B62" s="37" t="s">
        <v>148</v>
      </c>
      <c r="C62" s="38">
        <v>43443</v>
      </c>
      <c r="D62" s="30" t="s">
        <v>17</v>
      </c>
      <c r="E62" s="39">
        <f>J48</f>
        <v>22.5</v>
      </c>
      <c r="F62" s="40">
        <v>132</v>
      </c>
      <c r="G62" s="40">
        <v>72</v>
      </c>
      <c r="H62" s="39">
        <f t="shared" si="10"/>
        <v>109</v>
      </c>
      <c r="I62" s="39">
        <f t="shared" si="11"/>
        <v>-37</v>
      </c>
      <c r="J62" s="43">
        <f t="shared" si="13"/>
        <v>22.6</v>
      </c>
      <c r="K62" s="1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3.5" customHeight="1">
      <c r="A63" s="10"/>
      <c r="B63" s="37" t="s">
        <v>51</v>
      </c>
      <c r="C63" s="38">
        <v>43443</v>
      </c>
      <c r="D63" s="30" t="s">
        <v>17</v>
      </c>
      <c r="E63" s="39">
        <f>J49</f>
        <v>22.3</v>
      </c>
      <c r="F63" s="40">
        <v>95</v>
      </c>
      <c r="G63" s="40">
        <v>72</v>
      </c>
      <c r="H63" s="39">
        <f t="shared" si="10"/>
        <v>73</v>
      </c>
      <c r="I63" s="39">
        <f t="shared" si="11"/>
        <v>-1</v>
      </c>
      <c r="J63" s="43">
        <f t="shared" si="13"/>
        <v>22.3</v>
      </c>
      <c r="K63" s="15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3.5" customHeight="1">
      <c r="A64" s="10"/>
      <c r="B64" s="37" t="s">
        <v>53</v>
      </c>
      <c r="C64" s="38">
        <v>43443</v>
      </c>
      <c r="D64" s="30" t="s">
        <v>17</v>
      </c>
      <c r="E64" s="40">
        <v>36</v>
      </c>
      <c r="F64" s="40">
        <v>133</v>
      </c>
      <c r="G64" s="40">
        <v>72</v>
      </c>
      <c r="H64" s="40">
        <f t="shared" si="10"/>
        <v>97</v>
      </c>
      <c r="I64" s="40">
        <f t="shared" si="11"/>
        <v>-25</v>
      </c>
      <c r="J64" s="43">
        <v>36</v>
      </c>
      <c r="K64" s="1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3.5" customHeight="1">
      <c r="A65" s="10"/>
      <c r="B65" s="46" t="s">
        <v>46</v>
      </c>
      <c r="C65" s="47">
        <v>43443</v>
      </c>
      <c r="D65" s="48" t="s">
        <v>17</v>
      </c>
      <c r="E65" s="42">
        <f>J51</f>
        <v>13.6</v>
      </c>
      <c r="F65" s="42">
        <v>88</v>
      </c>
      <c r="G65" s="42">
        <v>72</v>
      </c>
      <c r="H65" s="42">
        <f t="shared" si="10"/>
        <v>74</v>
      </c>
      <c r="I65" s="42">
        <f t="shared" si="11"/>
        <v>-2</v>
      </c>
      <c r="J65" s="79">
        <f aca="true" t="shared" si="15" ref="J65:J112">IF(I65&gt;0,E65-I65*0.3,IF(I65&lt;-3,E65+0.1,E65))</f>
        <v>13.6</v>
      </c>
      <c r="K65" s="15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3.5" customHeight="1">
      <c r="A66" s="10"/>
      <c r="B66" s="31" t="s">
        <v>38</v>
      </c>
      <c r="C66" s="32">
        <f>E3</f>
        <v>43450</v>
      </c>
      <c r="D66" s="33" t="s">
        <v>30</v>
      </c>
      <c r="E66" s="35">
        <f>J52</f>
        <v>6.4</v>
      </c>
      <c r="F66" s="35">
        <v>85</v>
      </c>
      <c r="G66" s="35">
        <v>72</v>
      </c>
      <c r="H66" s="35">
        <f t="shared" si="10"/>
        <v>79</v>
      </c>
      <c r="I66" s="35">
        <f t="shared" si="11"/>
        <v>-7</v>
      </c>
      <c r="J66" s="78">
        <f t="shared" si="15"/>
        <v>6.5</v>
      </c>
      <c r="K66" s="15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3.5" customHeight="1">
      <c r="A67" s="10"/>
      <c r="B67" s="37" t="s">
        <v>39</v>
      </c>
      <c r="C67" s="38">
        <v>43450</v>
      </c>
      <c r="D67" s="30" t="s">
        <v>30</v>
      </c>
      <c r="E67" s="40">
        <f>J53</f>
        <v>4.799999999999999</v>
      </c>
      <c r="F67" s="40">
        <v>79</v>
      </c>
      <c r="G67" s="40">
        <v>72</v>
      </c>
      <c r="H67" s="40">
        <f t="shared" si="10"/>
        <v>74</v>
      </c>
      <c r="I67" s="40">
        <f t="shared" si="11"/>
        <v>-2</v>
      </c>
      <c r="J67" s="43">
        <f t="shared" si="15"/>
        <v>4.799999999999999</v>
      </c>
      <c r="K67" s="15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3.5" customHeight="1">
      <c r="A68" s="10"/>
      <c r="B68" s="37" t="s">
        <v>41</v>
      </c>
      <c r="C68" s="38">
        <v>43450</v>
      </c>
      <c r="D68" s="30" t="s">
        <v>30</v>
      </c>
      <c r="E68" s="40">
        <f>J56</f>
        <v>5.1</v>
      </c>
      <c r="F68" s="40">
        <v>69</v>
      </c>
      <c r="G68" s="40">
        <v>72</v>
      </c>
      <c r="H68" s="40">
        <f t="shared" si="10"/>
        <v>64</v>
      </c>
      <c r="I68" s="40">
        <f t="shared" si="11"/>
        <v>8</v>
      </c>
      <c r="J68" s="43">
        <f t="shared" si="15"/>
        <v>2.6999999999999997</v>
      </c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3.5" customHeight="1">
      <c r="A69" s="10"/>
      <c r="B69" s="37" t="s">
        <v>42</v>
      </c>
      <c r="C69" s="38">
        <v>43450</v>
      </c>
      <c r="D69" s="30" t="s">
        <v>30</v>
      </c>
      <c r="E69" s="39">
        <f>J57</f>
        <v>14.000000000000002</v>
      </c>
      <c r="F69" s="40">
        <v>81</v>
      </c>
      <c r="G69" s="40">
        <v>72</v>
      </c>
      <c r="H69" s="39">
        <f aca="true" t="shared" si="16" ref="H69:H100">F69-ROUND(E69,0)</f>
        <v>67</v>
      </c>
      <c r="I69" s="39">
        <f aca="true" t="shared" si="17" ref="I69:I100">G69-H69</f>
        <v>5</v>
      </c>
      <c r="J69" s="43">
        <f t="shared" si="15"/>
        <v>12.500000000000002</v>
      </c>
      <c r="K69" s="15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3.5" customHeight="1">
      <c r="A70" s="10"/>
      <c r="B70" s="37" t="s">
        <v>43</v>
      </c>
      <c r="C70" s="38">
        <v>43450</v>
      </c>
      <c r="D70" s="30" t="s">
        <v>30</v>
      </c>
      <c r="E70" s="39">
        <f>J58</f>
        <v>6.5</v>
      </c>
      <c r="F70" s="40">
        <v>79</v>
      </c>
      <c r="G70" s="40">
        <v>72</v>
      </c>
      <c r="H70" s="39">
        <f t="shared" si="16"/>
        <v>72</v>
      </c>
      <c r="I70" s="39">
        <f t="shared" si="17"/>
        <v>0</v>
      </c>
      <c r="J70" s="43">
        <f t="shared" si="15"/>
        <v>6.5</v>
      </c>
      <c r="K70" s="15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3.5" customHeight="1">
      <c r="A71" s="10"/>
      <c r="B71" s="37" t="s">
        <v>47</v>
      </c>
      <c r="C71" s="38">
        <v>43450</v>
      </c>
      <c r="D71" s="30" t="s">
        <v>30</v>
      </c>
      <c r="E71" s="39">
        <f>J60</f>
        <v>8.100000000000001</v>
      </c>
      <c r="F71" s="40">
        <v>84</v>
      </c>
      <c r="G71" s="40">
        <v>72</v>
      </c>
      <c r="H71" s="39">
        <f t="shared" si="16"/>
        <v>76</v>
      </c>
      <c r="I71" s="39">
        <f t="shared" si="17"/>
        <v>-4</v>
      </c>
      <c r="J71" s="43">
        <f t="shared" si="15"/>
        <v>8.200000000000001</v>
      </c>
      <c r="K71" s="15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3.5" customHeight="1">
      <c r="A72" s="10"/>
      <c r="B72" s="37" t="s">
        <v>84</v>
      </c>
      <c r="C72" s="38">
        <v>43450</v>
      </c>
      <c r="D72" s="30" t="s">
        <v>30</v>
      </c>
      <c r="E72" s="39">
        <f>J61</f>
        <v>12.5</v>
      </c>
      <c r="F72" s="40">
        <v>85</v>
      </c>
      <c r="G72" s="40">
        <v>72</v>
      </c>
      <c r="H72" s="39">
        <f t="shared" si="16"/>
        <v>72</v>
      </c>
      <c r="I72" s="39">
        <f t="shared" si="17"/>
        <v>0</v>
      </c>
      <c r="J72" s="43">
        <f t="shared" si="15"/>
        <v>12.5</v>
      </c>
      <c r="K72" s="15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3.5" customHeight="1">
      <c r="A73" s="10"/>
      <c r="B73" s="37" t="s">
        <v>148</v>
      </c>
      <c r="C73" s="38">
        <v>43450</v>
      </c>
      <c r="D73" s="30" t="s">
        <v>30</v>
      </c>
      <c r="E73" s="39">
        <f>J62</f>
        <v>22.6</v>
      </c>
      <c r="F73" s="40">
        <v>105</v>
      </c>
      <c r="G73" s="40">
        <v>72</v>
      </c>
      <c r="H73" s="39">
        <f t="shared" si="16"/>
        <v>82</v>
      </c>
      <c r="I73" s="39">
        <f t="shared" si="17"/>
        <v>-10</v>
      </c>
      <c r="J73" s="43">
        <f t="shared" si="15"/>
        <v>22.700000000000003</v>
      </c>
      <c r="K73" s="15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3.5" customHeight="1">
      <c r="A74" s="10"/>
      <c r="B74" s="37" t="s">
        <v>83</v>
      </c>
      <c r="C74" s="38">
        <v>43450</v>
      </c>
      <c r="D74" s="30" t="s">
        <v>30</v>
      </c>
      <c r="E74" s="40">
        <v>5.1</v>
      </c>
      <c r="F74" s="40">
        <v>83</v>
      </c>
      <c r="G74" s="40">
        <v>72</v>
      </c>
      <c r="H74" s="40">
        <f t="shared" si="16"/>
        <v>78</v>
      </c>
      <c r="I74" s="40">
        <f t="shared" si="17"/>
        <v>-6</v>
      </c>
      <c r="J74" s="43">
        <f t="shared" si="15"/>
        <v>5.199999999999999</v>
      </c>
      <c r="K74" s="15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3.5" customHeight="1">
      <c r="A75" s="10"/>
      <c r="B75" s="37" t="s">
        <v>49</v>
      </c>
      <c r="C75" s="38">
        <v>43450</v>
      </c>
      <c r="D75" s="30" t="s">
        <v>30</v>
      </c>
      <c r="E75" s="40">
        <v>12.1</v>
      </c>
      <c r="F75" s="40">
        <v>88</v>
      </c>
      <c r="G75" s="40">
        <v>72</v>
      </c>
      <c r="H75" s="40">
        <f t="shared" si="16"/>
        <v>76</v>
      </c>
      <c r="I75" s="40">
        <f t="shared" si="17"/>
        <v>-4</v>
      </c>
      <c r="J75" s="43">
        <f t="shared" si="15"/>
        <v>12.2</v>
      </c>
      <c r="K75" s="15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3.5" customHeight="1">
      <c r="A76" s="10"/>
      <c r="B76" s="46" t="s">
        <v>44</v>
      </c>
      <c r="C76" s="47">
        <v>43450</v>
      </c>
      <c r="D76" s="48" t="s">
        <v>30</v>
      </c>
      <c r="E76" s="42">
        <f>J44</f>
        <v>12.1</v>
      </c>
      <c r="F76" s="42">
        <v>88</v>
      </c>
      <c r="G76" s="42">
        <v>72</v>
      </c>
      <c r="H76" s="42">
        <f t="shared" si="16"/>
        <v>76</v>
      </c>
      <c r="I76" s="42">
        <f t="shared" si="17"/>
        <v>-4</v>
      </c>
      <c r="J76" s="79">
        <f t="shared" si="15"/>
        <v>12.2</v>
      </c>
      <c r="K76" s="15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3.5" customHeight="1">
      <c r="A77" s="10"/>
      <c r="B77" s="31" t="s">
        <v>38</v>
      </c>
      <c r="C77" s="32">
        <v>43464</v>
      </c>
      <c r="D77" s="33" t="s">
        <v>24</v>
      </c>
      <c r="E77" s="35">
        <f aca="true" t="shared" si="18" ref="E77:E82">J66</f>
        <v>6.5</v>
      </c>
      <c r="F77" s="35">
        <v>73</v>
      </c>
      <c r="G77" s="35">
        <v>71</v>
      </c>
      <c r="H77" s="35">
        <f t="shared" si="16"/>
        <v>66</v>
      </c>
      <c r="I77" s="35">
        <f t="shared" si="17"/>
        <v>5</v>
      </c>
      <c r="J77" s="78">
        <f t="shared" si="15"/>
        <v>5</v>
      </c>
      <c r="K77" s="15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3.5" customHeight="1">
      <c r="A78" s="10"/>
      <c r="B78" s="37" t="s">
        <v>39</v>
      </c>
      <c r="C78" s="38">
        <v>43464</v>
      </c>
      <c r="D78" s="30" t="s">
        <v>24</v>
      </c>
      <c r="E78" s="40">
        <f t="shared" si="18"/>
        <v>4.799999999999999</v>
      </c>
      <c r="F78" s="40">
        <v>69</v>
      </c>
      <c r="G78" s="40">
        <v>71</v>
      </c>
      <c r="H78" s="40">
        <f t="shared" si="16"/>
        <v>64</v>
      </c>
      <c r="I78" s="40">
        <f t="shared" si="17"/>
        <v>7</v>
      </c>
      <c r="J78" s="43">
        <f t="shared" si="15"/>
        <v>2.699999999999999</v>
      </c>
      <c r="K78" s="15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3.5" customHeight="1">
      <c r="A79" s="10"/>
      <c r="B79" s="37" t="s">
        <v>41</v>
      </c>
      <c r="C79" s="38">
        <v>43464</v>
      </c>
      <c r="D79" s="30" t="s">
        <v>24</v>
      </c>
      <c r="E79" s="40">
        <f t="shared" si="18"/>
        <v>2.6999999999999997</v>
      </c>
      <c r="F79" s="40">
        <v>70</v>
      </c>
      <c r="G79" s="40">
        <v>71</v>
      </c>
      <c r="H79" s="40">
        <f t="shared" si="16"/>
        <v>67</v>
      </c>
      <c r="I79" s="40">
        <f t="shared" si="17"/>
        <v>4</v>
      </c>
      <c r="J79" s="43">
        <f t="shared" si="15"/>
        <v>1.4999999999999998</v>
      </c>
      <c r="K79" s="15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3.5" customHeight="1">
      <c r="A80" s="10"/>
      <c r="B80" s="37" t="s">
        <v>42</v>
      </c>
      <c r="C80" s="38">
        <v>43464</v>
      </c>
      <c r="D80" s="30" t="s">
        <v>24</v>
      </c>
      <c r="E80" s="39">
        <f t="shared" si="18"/>
        <v>12.500000000000002</v>
      </c>
      <c r="F80" s="40">
        <v>73</v>
      </c>
      <c r="G80" s="40">
        <v>71</v>
      </c>
      <c r="H80" s="39">
        <f t="shared" si="16"/>
        <v>60</v>
      </c>
      <c r="I80" s="39">
        <f t="shared" si="17"/>
        <v>11</v>
      </c>
      <c r="J80" s="43">
        <f t="shared" si="15"/>
        <v>9.200000000000003</v>
      </c>
      <c r="K80" s="15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.5" customHeight="1">
      <c r="A81" s="10"/>
      <c r="B81" s="37" t="s">
        <v>43</v>
      </c>
      <c r="C81" s="38">
        <v>43464</v>
      </c>
      <c r="D81" s="30" t="s">
        <v>24</v>
      </c>
      <c r="E81" s="39">
        <f t="shared" si="18"/>
        <v>6.5</v>
      </c>
      <c r="F81" s="40">
        <v>79</v>
      </c>
      <c r="G81" s="40">
        <v>71</v>
      </c>
      <c r="H81" s="39">
        <f t="shared" si="16"/>
        <v>72</v>
      </c>
      <c r="I81" s="39">
        <f t="shared" si="17"/>
        <v>-1</v>
      </c>
      <c r="J81" s="43">
        <f t="shared" si="15"/>
        <v>6.5</v>
      </c>
      <c r="K81" s="15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3.5" customHeight="1">
      <c r="A82" s="10"/>
      <c r="B82" s="37" t="s">
        <v>47</v>
      </c>
      <c r="C82" s="38">
        <v>43464</v>
      </c>
      <c r="D82" s="30" t="s">
        <v>24</v>
      </c>
      <c r="E82" s="39">
        <f t="shared" si="18"/>
        <v>8.200000000000001</v>
      </c>
      <c r="F82" s="40">
        <v>75</v>
      </c>
      <c r="G82" s="40">
        <v>71</v>
      </c>
      <c r="H82" s="39">
        <f t="shared" si="16"/>
        <v>67</v>
      </c>
      <c r="I82" s="39">
        <f t="shared" si="17"/>
        <v>4</v>
      </c>
      <c r="J82" s="43">
        <f t="shared" si="15"/>
        <v>7.000000000000001</v>
      </c>
      <c r="K82" s="15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3.5" customHeight="1">
      <c r="A83" s="10"/>
      <c r="B83" s="37" t="s">
        <v>148</v>
      </c>
      <c r="C83" s="38">
        <v>43464</v>
      </c>
      <c r="D83" s="30" t="s">
        <v>24</v>
      </c>
      <c r="E83" s="39">
        <f>J73</f>
        <v>22.700000000000003</v>
      </c>
      <c r="F83" s="40">
        <v>97</v>
      </c>
      <c r="G83" s="40">
        <v>71</v>
      </c>
      <c r="H83" s="39">
        <f t="shared" si="16"/>
        <v>74</v>
      </c>
      <c r="I83" s="39">
        <f t="shared" si="17"/>
        <v>-3</v>
      </c>
      <c r="J83" s="43">
        <f t="shared" si="15"/>
        <v>22.700000000000003</v>
      </c>
      <c r="K83" s="15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3.5" customHeight="1">
      <c r="A84" s="10"/>
      <c r="B84" s="37" t="s">
        <v>44</v>
      </c>
      <c r="C84" s="38">
        <v>43464</v>
      </c>
      <c r="D84" s="30" t="s">
        <v>24</v>
      </c>
      <c r="E84" s="39">
        <f>J76</f>
        <v>12.2</v>
      </c>
      <c r="F84" s="40">
        <v>83</v>
      </c>
      <c r="G84" s="40">
        <v>71</v>
      </c>
      <c r="H84" s="39">
        <f t="shared" si="16"/>
        <v>71</v>
      </c>
      <c r="I84" s="39">
        <f t="shared" si="17"/>
        <v>0</v>
      </c>
      <c r="J84" s="43">
        <f t="shared" si="15"/>
        <v>12.2</v>
      </c>
      <c r="K84" s="15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3.5" customHeight="1">
      <c r="A85" s="10"/>
      <c r="B85" s="37" t="s">
        <v>68</v>
      </c>
      <c r="C85" s="38">
        <v>43464</v>
      </c>
      <c r="D85" s="30" t="s">
        <v>24</v>
      </c>
      <c r="E85" s="40">
        <v>9.7</v>
      </c>
      <c r="F85" s="40">
        <v>76</v>
      </c>
      <c r="G85" s="40">
        <v>71</v>
      </c>
      <c r="H85" s="40">
        <f t="shared" si="16"/>
        <v>66</v>
      </c>
      <c r="I85" s="40">
        <f t="shared" si="17"/>
        <v>5</v>
      </c>
      <c r="J85" s="43">
        <f t="shared" si="15"/>
        <v>8.2</v>
      </c>
      <c r="K85" s="1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3.5" customHeight="1">
      <c r="A86" s="10"/>
      <c r="B86" s="37" t="s">
        <v>61</v>
      </c>
      <c r="C86" s="38">
        <v>43464</v>
      </c>
      <c r="D86" s="30" t="s">
        <v>24</v>
      </c>
      <c r="E86" s="40">
        <v>9.6</v>
      </c>
      <c r="F86" s="40">
        <v>81</v>
      </c>
      <c r="G86" s="40">
        <v>71</v>
      </c>
      <c r="H86" s="40">
        <f t="shared" si="16"/>
        <v>71</v>
      </c>
      <c r="I86" s="40">
        <f t="shared" si="17"/>
        <v>0</v>
      </c>
      <c r="J86" s="43">
        <f t="shared" si="15"/>
        <v>9.6</v>
      </c>
      <c r="K86" s="1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3.5" customHeight="1">
      <c r="A87" s="10"/>
      <c r="B87" s="37" t="s">
        <v>153</v>
      </c>
      <c r="C87" s="38">
        <v>43464</v>
      </c>
      <c r="D87" s="30" t="s">
        <v>24</v>
      </c>
      <c r="E87" s="40">
        <v>17.7</v>
      </c>
      <c r="F87" s="40">
        <v>97</v>
      </c>
      <c r="G87" s="40">
        <v>71</v>
      </c>
      <c r="H87" s="40">
        <f t="shared" si="16"/>
        <v>79</v>
      </c>
      <c r="I87" s="40">
        <f t="shared" si="17"/>
        <v>-8</v>
      </c>
      <c r="J87" s="43">
        <f t="shared" si="15"/>
        <v>17.8</v>
      </c>
      <c r="K87" s="15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3.5" customHeight="1">
      <c r="A88" s="10"/>
      <c r="B88" s="46" t="s">
        <v>40</v>
      </c>
      <c r="C88" s="47">
        <v>43464</v>
      </c>
      <c r="D88" s="48" t="s">
        <v>24</v>
      </c>
      <c r="E88" s="42">
        <f>J54</f>
        <v>3.4</v>
      </c>
      <c r="F88" s="42">
        <v>73</v>
      </c>
      <c r="G88" s="42">
        <v>71</v>
      </c>
      <c r="H88" s="42">
        <f t="shared" si="16"/>
        <v>70</v>
      </c>
      <c r="I88" s="42">
        <f t="shared" si="17"/>
        <v>1</v>
      </c>
      <c r="J88" s="79">
        <f t="shared" si="15"/>
        <v>3.1</v>
      </c>
      <c r="K88" s="15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3.5" customHeight="1">
      <c r="A89" s="10"/>
      <c r="B89" s="31" t="s">
        <v>38</v>
      </c>
      <c r="C89" s="32">
        <v>43471</v>
      </c>
      <c r="D89" s="33" t="s">
        <v>20</v>
      </c>
      <c r="E89" s="35">
        <f>J77</f>
        <v>5</v>
      </c>
      <c r="F89" s="35">
        <v>79</v>
      </c>
      <c r="G89" s="35">
        <v>72</v>
      </c>
      <c r="H89" s="35">
        <f t="shared" si="16"/>
        <v>74</v>
      </c>
      <c r="I89" s="35">
        <f t="shared" si="17"/>
        <v>-2</v>
      </c>
      <c r="J89" s="78">
        <f t="shared" si="15"/>
        <v>5</v>
      </c>
      <c r="K89" s="15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3.5" customHeight="1">
      <c r="A90" s="10"/>
      <c r="B90" s="37" t="s">
        <v>39</v>
      </c>
      <c r="C90" s="38">
        <v>43471</v>
      </c>
      <c r="D90" s="30" t="s">
        <v>20</v>
      </c>
      <c r="E90" s="40">
        <f>J78</f>
        <v>2.699999999999999</v>
      </c>
      <c r="F90" s="40">
        <v>72</v>
      </c>
      <c r="G90" s="40">
        <v>72</v>
      </c>
      <c r="H90" s="40">
        <f t="shared" si="16"/>
        <v>69</v>
      </c>
      <c r="I90" s="40">
        <f t="shared" si="17"/>
        <v>3</v>
      </c>
      <c r="J90" s="43">
        <f t="shared" si="15"/>
        <v>1.799999999999999</v>
      </c>
      <c r="K90" s="15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3.5" customHeight="1">
      <c r="A91" s="10"/>
      <c r="B91" s="37" t="s">
        <v>41</v>
      </c>
      <c r="C91" s="38">
        <v>43471</v>
      </c>
      <c r="D91" s="30" t="s">
        <v>20</v>
      </c>
      <c r="E91" s="40">
        <f>J79</f>
        <v>1.4999999999999998</v>
      </c>
      <c r="F91" s="40">
        <v>70</v>
      </c>
      <c r="G91" s="40">
        <v>72</v>
      </c>
      <c r="H91" s="40">
        <f t="shared" si="16"/>
        <v>68</v>
      </c>
      <c r="I91" s="40">
        <f t="shared" si="17"/>
        <v>4</v>
      </c>
      <c r="J91" s="43">
        <f t="shared" si="15"/>
        <v>0.2999999999999998</v>
      </c>
      <c r="K91" s="15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3.5" customHeight="1">
      <c r="A92" s="10"/>
      <c r="B92" s="37" t="s">
        <v>42</v>
      </c>
      <c r="C92" s="38">
        <v>43471</v>
      </c>
      <c r="D92" s="30" t="s">
        <v>20</v>
      </c>
      <c r="E92" s="39">
        <f>J80</f>
        <v>9.200000000000003</v>
      </c>
      <c r="F92" s="40">
        <v>82</v>
      </c>
      <c r="G92" s="40">
        <v>72</v>
      </c>
      <c r="H92" s="39">
        <f t="shared" si="16"/>
        <v>73</v>
      </c>
      <c r="I92" s="39">
        <f t="shared" si="17"/>
        <v>-1</v>
      </c>
      <c r="J92" s="43">
        <f t="shared" si="15"/>
        <v>9.200000000000003</v>
      </c>
      <c r="K92" s="15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3.5" customHeight="1">
      <c r="A93" s="10"/>
      <c r="B93" s="37" t="s">
        <v>43</v>
      </c>
      <c r="C93" s="38">
        <v>43471</v>
      </c>
      <c r="D93" s="30" t="s">
        <v>20</v>
      </c>
      <c r="E93" s="39">
        <f>J81</f>
        <v>6.5</v>
      </c>
      <c r="F93" s="40">
        <v>74</v>
      </c>
      <c r="G93" s="40">
        <v>72</v>
      </c>
      <c r="H93" s="39">
        <f t="shared" si="16"/>
        <v>67</v>
      </c>
      <c r="I93" s="39">
        <f t="shared" si="17"/>
        <v>5</v>
      </c>
      <c r="J93" s="43">
        <f t="shared" si="15"/>
        <v>5</v>
      </c>
      <c r="K93" s="15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3.5" customHeight="1">
      <c r="A94" s="10"/>
      <c r="B94" s="37" t="s">
        <v>44</v>
      </c>
      <c r="C94" s="38">
        <v>43471</v>
      </c>
      <c r="D94" s="30" t="s">
        <v>20</v>
      </c>
      <c r="E94" s="39">
        <f>J84</f>
        <v>12.2</v>
      </c>
      <c r="F94" s="40">
        <v>97</v>
      </c>
      <c r="G94" s="40">
        <v>72</v>
      </c>
      <c r="H94" s="39">
        <f t="shared" si="16"/>
        <v>85</v>
      </c>
      <c r="I94" s="39">
        <f t="shared" si="17"/>
        <v>-13</v>
      </c>
      <c r="J94" s="43">
        <f t="shared" si="15"/>
        <v>12.299999999999999</v>
      </c>
      <c r="K94" s="15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3.5" customHeight="1">
      <c r="A95" s="10"/>
      <c r="B95" s="37" t="s">
        <v>61</v>
      </c>
      <c r="C95" s="38">
        <v>43471</v>
      </c>
      <c r="D95" s="30" t="s">
        <v>20</v>
      </c>
      <c r="E95" s="40">
        <f>J86</f>
        <v>9.6</v>
      </c>
      <c r="F95" s="40">
        <v>81</v>
      </c>
      <c r="G95" s="40">
        <v>72</v>
      </c>
      <c r="H95" s="40">
        <f t="shared" si="16"/>
        <v>71</v>
      </c>
      <c r="I95" s="40">
        <f t="shared" si="17"/>
        <v>1</v>
      </c>
      <c r="J95" s="43">
        <f t="shared" si="15"/>
        <v>9.299999999999999</v>
      </c>
      <c r="K95" s="15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3.5" customHeight="1">
      <c r="A96" s="10"/>
      <c r="B96" s="37" t="s">
        <v>40</v>
      </c>
      <c r="C96" s="38">
        <v>43471</v>
      </c>
      <c r="D96" s="30" t="s">
        <v>20</v>
      </c>
      <c r="E96" s="40">
        <f>J88</f>
        <v>3.1</v>
      </c>
      <c r="F96" s="40">
        <v>81</v>
      </c>
      <c r="G96" s="40">
        <v>72</v>
      </c>
      <c r="H96" s="40">
        <f t="shared" si="16"/>
        <v>78</v>
      </c>
      <c r="I96" s="40">
        <f t="shared" si="17"/>
        <v>-6</v>
      </c>
      <c r="J96" s="43">
        <f t="shared" si="15"/>
        <v>3.2</v>
      </c>
      <c r="K96" s="15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3.5" customHeight="1">
      <c r="A97" s="10"/>
      <c r="B97" s="37" t="s">
        <v>45</v>
      </c>
      <c r="C97" s="38">
        <v>43471</v>
      </c>
      <c r="D97" s="30" t="s">
        <v>20</v>
      </c>
      <c r="E97" s="40">
        <f>J55</f>
        <v>15.5</v>
      </c>
      <c r="F97" s="40">
        <v>83</v>
      </c>
      <c r="G97" s="40">
        <v>72</v>
      </c>
      <c r="H97" s="40">
        <f t="shared" si="16"/>
        <v>67</v>
      </c>
      <c r="I97" s="40">
        <f t="shared" si="17"/>
        <v>5</v>
      </c>
      <c r="J97" s="43">
        <f t="shared" si="15"/>
        <v>14</v>
      </c>
      <c r="K97" s="15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3.5" customHeight="1">
      <c r="A98" s="10"/>
      <c r="B98" s="37" t="s">
        <v>84</v>
      </c>
      <c r="C98" s="38">
        <v>43471</v>
      </c>
      <c r="D98" s="30" t="s">
        <v>20</v>
      </c>
      <c r="E98" s="39">
        <f>J72</f>
        <v>12.5</v>
      </c>
      <c r="F98" s="40">
        <v>84</v>
      </c>
      <c r="G98" s="40">
        <v>72</v>
      </c>
      <c r="H98" s="39">
        <f t="shared" si="16"/>
        <v>71</v>
      </c>
      <c r="I98" s="39">
        <f t="shared" si="17"/>
        <v>1</v>
      </c>
      <c r="J98" s="43">
        <f t="shared" si="15"/>
        <v>12.2</v>
      </c>
      <c r="K98" s="15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3.5" customHeight="1">
      <c r="A99" s="10"/>
      <c r="B99" s="37" t="s">
        <v>51</v>
      </c>
      <c r="C99" s="38">
        <v>43471</v>
      </c>
      <c r="D99" s="30" t="s">
        <v>20</v>
      </c>
      <c r="E99" s="39">
        <f>J63</f>
        <v>22.3</v>
      </c>
      <c r="F99" s="40">
        <v>108</v>
      </c>
      <c r="G99" s="40">
        <v>72</v>
      </c>
      <c r="H99" s="39">
        <f t="shared" si="16"/>
        <v>86</v>
      </c>
      <c r="I99" s="39">
        <f t="shared" si="17"/>
        <v>-14</v>
      </c>
      <c r="J99" s="43">
        <f t="shared" si="15"/>
        <v>22.400000000000002</v>
      </c>
      <c r="K99" s="15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3.5" customHeight="1">
      <c r="A100" s="10"/>
      <c r="B100" s="37" t="s">
        <v>85</v>
      </c>
      <c r="C100" s="38">
        <v>43471</v>
      </c>
      <c r="D100" s="30" t="s">
        <v>20</v>
      </c>
      <c r="E100" s="40">
        <v>9.8</v>
      </c>
      <c r="F100" s="40">
        <v>79</v>
      </c>
      <c r="G100" s="40">
        <v>72</v>
      </c>
      <c r="H100" s="40">
        <f t="shared" si="16"/>
        <v>69</v>
      </c>
      <c r="I100" s="40">
        <f t="shared" si="17"/>
        <v>3</v>
      </c>
      <c r="J100" s="43">
        <f t="shared" si="15"/>
        <v>8.9</v>
      </c>
      <c r="K100" s="1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3.5" customHeight="1">
      <c r="A101" s="10"/>
      <c r="B101" s="37" t="s">
        <v>56</v>
      </c>
      <c r="C101" s="38">
        <v>43471</v>
      </c>
      <c r="D101" s="30" t="s">
        <v>20</v>
      </c>
      <c r="E101" s="40">
        <v>19.9</v>
      </c>
      <c r="F101" s="40">
        <v>122</v>
      </c>
      <c r="G101" s="40">
        <v>72</v>
      </c>
      <c r="H101" s="40">
        <f aca="true" t="shared" si="19" ref="H101:H112">F101-ROUND(E101,0)</f>
        <v>102</v>
      </c>
      <c r="I101" s="40">
        <f aca="true" t="shared" si="20" ref="I101:I112">G101-H101</f>
        <v>-30</v>
      </c>
      <c r="J101" s="43">
        <f t="shared" si="15"/>
        <v>20</v>
      </c>
      <c r="K101" s="15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3.5" customHeight="1">
      <c r="A102" s="10"/>
      <c r="B102" s="37" t="s">
        <v>68</v>
      </c>
      <c r="C102" s="38">
        <v>43471</v>
      </c>
      <c r="D102" s="30" t="s">
        <v>20</v>
      </c>
      <c r="E102" s="40">
        <f>J85</f>
        <v>8.2</v>
      </c>
      <c r="F102" s="40">
        <v>75</v>
      </c>
      <c r="G102" s="40">
        <v>72</v>
      </c>
      <c r="H102" s="40">
        <f t="shared" si="19"/>
        <v>67</v>
      </c>
      <c r="I102" s="40">
        <f t="shared" si="20"/>
        <v>5</v>
      </c>
      <c r="J102" s="43">
        <f t="shared" si="15"/>
        <v>6.699999999999999</v>
      </c>
      <c r="K102" s="15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3.5" customHeight="1">
      <c r="A103" s="10"/>
      <c r="B103" s="46" t="s">
        <v>46</v>
      </c>
      <c r="C103" s="47">
        <v>43471</v>
      </c>
      <c r="D103" s="48" t="s">
        <v>20</v>
      </c>
      <c r="E103" s="42">
        <f>J65</f>
        <v>13.6</v>
      </c>
      <c r="F103" s="42">
        <v>97</v>
      </c>
      <c r="G103" s="42">
        <v>72</v>
      </c>
      <c r="H103" s="42">
        <f t="shared" si="19"/>
        <v>83</v>
      </c>
      <c r="I103" s="42">
        <f t="shared" si="20"/>
        <v>-11</v>
      </c>
      <c r="J103" s="79">
        <f t="shared" si="15"/>
        <v>13.7</v>
      </c>
      <c r="K103" s="15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3.5" customHeight="1">
      <c r="A104" s="10"/>
      <c r="B104" s="31" t="s">
        <v>38</v>
      </c>
      <c r="C104" s="32">
        <v>43478</v>
      </c>
      <c r="D104" s="33" t="s">
        <v>32</v>
      </c>
      <c r="E104" s="35">
        <f aca="true" t="shared" si="21" ref="E104:E109">J89</f>
        <v>5</v>
      </c>
      <c r="F104" s="35">
        <v>89</v>
      </c>
      <c r="G104" s="35">
        <v>72</v>
      </c>
      <c r="H104" s="35">
        <f t="shared" si="19"/>
        <v>84</v>
      </c>
      <c r="I104" s="35">
        <f t="shared" si="20"/>
        <v>-12</v>
      </c>
      <c r="J104" s="78">
        <f t="shared" si="15"/>
        <v>5.1</v>
      </c>
      <c r="K104" s="15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3.5" customHeight="1">
      <c r="A105" s="10"/>
      <c r="B105" s="37" t="s">
        <v>39</v>
      </c>
      <c r="C105" s="38">
        <v>43478</v>
      </c>
      <c r="D105" s="30" t="s">
        <v>32</v>
      </c>
      <c r="E105" s="40">
        <f t="shared" si="21"/>
        <v>1.799999999999999</v>
      </c>
      <c r="F105" s="40">
        <v>78</v>
      </c>
      <c r="G105" s="40">
        <v>72</v>
      </c>
      <c r="H105" s="40">
        <f t="shared" si="19"/>
        <v>76</v>
      </c>
      <c r="I105" s="40">
        <f t="shared" si="20"/>
        <v>-4</v>
      </c>
      <c r="J105" s="43">
        <f t="shared" si="15"/>
        <v>1.899999999999999</v>
      </c>
      <c r="K105" s="15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3.5" customHeight="1">
      <c r="A106" s="10"/>
      <c r="B106" s="37" t="s">
        <v>41</v>
      </c>
      <c r="C106" s="38">
        <v>43478</v>
      </c>
      <c r="D106" s="30" t="s">
        <v>32</v>
      </c>
      <c r="E106" s="40">
        <f t="shared" si="21"/>
        <v>0.2999999999999998</v>
      </c>
      <c r="F106" s="40">
        <v>72</v>
      </c>
      <c r="G106" s="40">
        <v>72</v>
      </c>
      <c r="H106" s="40">
        <f t="shared" si="19"/>
        <v>72</v>
      </c>
      <c r="I106" s="40">
        <f t="shared" si="20"/>
        <v>0</v>
      </c>
      <c r="J106" s="43">
        <f t="shared" si="15"/>
        <v>0.2999999999999998</v>
      </c>
      <c r="K106" s="15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3.5" customHeight="1">
      <c r="A107" s="10"/>
      <c r="B107" s="37" t="s">
        <v>42</v>
      </c>
      <c r="C107" s="38">
        <v>43478</v>
      </c>
      <c r="D107" s="30" t="s">
        <v>32</v>
      </c>
      <c r="E107" s="39">
        <f t="shared" si="21"/>
        <v>9.200000000000003</v>
      </c>
      <c r="F107" s="40">
        <v>79</v>
      </c>
      <c r="G107" s="40">
        <v>72</v>
      </c>
      <c r="H107" s="39">
        <f t="shared" si="19"/>
        <v>70</v>
      </c>
      <c r="I107" s="39">
        <f t="shared" si="20"/>
        <v>2</v>
      </c>
      <c r="J107" s="43">
        <f t="shared" si="15"/>
        <v>8.600000000000003</v>
      </c>
      <c r="K107" s="15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3.5" customHeight="1">
      <c r="A108" s="10"/>
      <c r="B108" s="37" t="s">
        <v>43</v>
      </c>
      <c r="C108" s="38">
        <v>43478</v>
      </c>
      <c r="D108" s="30" t="s">
        <v>32</v>
      </c>
      <c r="E108" s="39">
        <f t="shared" si="21"/>
        <v>5</v>
      </c>
      <c r="F108" s="40">
        <v>84</v>
      </c>
      <c r="G108" s="40">
        <v>72</v>
      </c>
      <c r="H108" s="39">
        <f t="shared" si="19"/>
        <v>79</v>
      </c>
      <c r="I108" s="39">
        <f t="shared" si="20"/>
        <v>-7</v>
      </c>
      <c r="J108" s="43">
        <f t="shared" si="15"/>
        <v>5.1</v>
      </c>
      <c r="K108" s="15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3.5" customHeight="1">
      <c r="A109" s="10"/>
      <c r="B109" s="37" t="s">
        <v>44</v>
      </c>
      <c r="C109" s="38">
        <v>43478</v>
      </c>
      <c r="D109" s="30" t="s">
        <v>32</v>
      </c>
      <c r="E109" s="39">
        <f t="shared" si="21"/>
        <v>12.299999999999999</v>
      </c>
      <c r="F109" s="40">
        <v>100</v>
      </c>
      <c r="G109" s="40">
        <v>72</v>
      </c>
      <c r="H109" s="39">
        <f t="shared" si="19"/>
        <v>88</v>
      </c>
      <c r="I109" s="39">
        <f t="shared" si="20"/>
        <v>-16</v>
      </c>
      <c r="J109" s="43">
        <f t="shared" si="15"/>
        <v>12.399999999999999</v>
      </c>
      <c r="K109" s="15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3.5" customHeight="1">
      <c r="A110" s="10"/>
      <c r="B110" s="37" t="s">
        <v>40</v>
      </c>
      <c r="C110" s="38">
        <v>43478</v>
      </c>
      <c r="D110" s="30" t="s">
        <v>32</v>
      </c>
      <c r="E110" s="40">
        <f>J96</f>
        <v>3.2</v>
      </c>
      <c r="F110" s="40">
        <v>77</v>
      </c>
      <c r="G110" s="40">
        <v>72</v>
      </c>
      <c r="H110" s="40">
        <f t="shared" si="19"/>
        <v>74</v>
      </c>
      <c r="I110" s="40">
        <f t="shared" si="20"/>
        <v>-2</v>
      </c>
      <c r="J110" s="43">
        <f t="shared" si="15"/>
        <v>3.2</v>
      </c>
      <c r="K110" s="15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3.5" customHeight="1">
      <c r="A111" s="10"/>
      <c r="B111" s="37" t="s">
        <v>45</v>
      </c>
      <c r="C111" s="38">
        <v>43478</v>
      </c>
      <c r="D111" s="30" t="s">
        <v>32</v>
      </c>
      <c r="E111" s="40">
        <f>J97</f>
        <v>14</v>
      </c>
      <c r="F111" s="40">
        <v>81</v>
      </c>
      <c r="G111" s="40">
        <v>72</v>
      </c>
      <c r="H111" s="40">
        <f t="shared" si="19"/>
        <v>67</v>
      </c>
      <c r="I111" s="40">
        <f t="shared" si="20"/>
        <v>5</v>
      </c>
      <c r="J111" s="43">
        <f t="shared" si="15"/>
        <v>12.5</v>
      </c>
      <c r="K111" s="15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3.5" customHeight="1">
      <c r="A112" s="10"/>
      <c r="B112" s="37" t="s">
        <v>51</v>
      </c>
      <c r="C112" s="38">
        <v>43478</v>
      </c>
      <c r="D112" s="30" t="s">
        <v>32</v>
      </c>
      <c r="E112" s="39">
        <f>J99</f>
        <v>22.400000000000002</v>
      </c>
      <c r="F112" s="40">
        <v>101</v>
      </c>
      <c r="G112" s="40">
        <v>72</v>
      </c>
      <c r="H112" s="39">
        <f t="shared" si="19"/>
        <v>79</v>
      </c>
      <c r="I112" s="39">
        <f t="shared" si="20"/>
        <v>-7</v>
      </c>
      <c r="J112" s="43">
        <f t="shared" si="15"/>
        <v>22.500000000000004</v>
      </c>
      <c r="K112" s="15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3.5" customHeight="1">
      <c r="A113" s="10"/>
      <c r="B113" s="37" t="s">
        <v>85</v>
      </c>
      <c r="C113" s="38">
        <v>43478</v>
      </c>
      <c r="D113" s="30" t="s">
        <v>32</v>
      </c>
      <c r="E113" s="40">
        <f>J100</f>
        <v>8.9</v>
      </c>
      <c r="F113" s="80" t="s">
        <v>131</v>
      </c>
      <c r="G113" s="40">
        <v>72</v>
      </c>
      <c r="H113" s="80" t="s">
        <v>98</v>
      </c>
      <c r="I113" s="80" t="s">
        <v>98</v>
      </c>
      <c r="J113" s="43">
        <v>9</v>
      </c>
      <c r="K113" s="15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3.5" customHeight="1">
      <c r="A114" s="10"/>
      <c r="B114" s="37" t="s">
        <v>56</v>
      </c>
      <c r="C114" s="38">
        <v>43478</v>
      </c>
      <c r="D114" s="30" t="s">
        <v>32</v>
      </c>
      <c r="E114" s="40">
        <f>J101</f>
        <v>20</v>
      </c>
      <c r="F114" s="40">
        <v>112</v>
      </c>
      <c r="G114" s="40">
        <v>72</v>
      </c>
      <c r="H114" s="40">
        <f aca="true" t="shared" si="22" ref="H114:H156">F114-ROUND(E114,0)</f>
        <v>92</v>
      </c>
      <c r="I114" s="40">
        <f aca="true" t="shared" si="23" ref="I114:I156">G114-H114</f>
        <v>-20</v>
      </c>
      <c r="J114" s="43">
        <f aca="true" t="shared" si="24" ref="J114:J130">IF(I114&gt;0,E114-I114*0.3,IF(I114&lt;-3,E114+0.1,E114))</f>
        <v>20.1</v>
      </c>
      <c r="K114" s="15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3.5" customHeight="1">
      <c r="A115" s="10"/>
      <c r="B115" s="37" t="s">
        <v>46</v>
      </c>
      <c r="C115" s="38">
        <v>43478</v>
      </c>
      <c r="D115" s="30" t="s">
        <v>32</v>
      </c>
      <c r="E115" s="40">
        <f>J103</f>
        <v>13.7</v>
      </c>
      <c r="F115" s="40">
        <v>98</v>
      </c>
      <c r="G115" s="40">
        <v>72</v>
      </c>
      <c r="H115" s="40">
        <f t="shared" si="22"/>
        <v>84</v>
      </c>
      <c r="I115" s="40">
        <f t="shared" si="23"/>
        <v>-12</v>
      </c>
      <c r="J115" s="43">
        <f t="shared" si="24"/>
        <v>13.799999999999999</v>
      </c>
      <c r="K115" s="15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3.5" customHeight="1">
      <c r="A116" s="10"/>
      <c r="B116" s="37" t="s">
        <v>47</v>
      </c>
      <c r="C116" s="38">
        <v>43478</v>
      </c>
      <c r="D116" s="30" t="s">
        <v>32</v>
      </c>
      <c r="E116" s="39">
        <f>J82</f>
        <v>7.000000000000001</v>
      </c>
      <c r="F116" s="40">
        <v>87</v>
      </c>
      <c r="G116" s="40">
        <v>72</v>
      </c>
      <c r="H116" s="39">
        <f t="shared" si="22"/>
        <v>80</v>
      </c>
      <c r="I116" s="39">
        <f t="shared" si="23"/>
        <v>-8</v>
      </c>
      <c r="J116" s="43">
        <f t="shared" si="24"/>
        <v>7.1000000000000005</v>
      </c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.5" customHeight="1">
      <c r="A117" s="10"/>
      <c r="B117" s="37" t="s">
        <v>155</v>
      </c>
      <c r="C117" s="38">
        <v>43478</v>
      </c>
      <c r="D117" s="30" t="s">
        <v>32</v>
      </c>
      <c r="E117" s="40">
        <v>5.6</v>
      </c>
      <c r="F117" s="40">
        <v>79</v>
      </c>
      <c r="G117" s="40">
        <v>72</v>
      </c>
      <c r="H117" s="40">
        <f t="shared" si="22"/>
        <v>73</v>
      </c>
      <c r="I117" s="40">
        <f t="shared" si="23"/>
        <v>-1</v>
      </c>
      <c r="J117" s="43">
        <f t="shared" si="24"/>
        <v>5.6</v>
      </c>
      <c r="K117" s="15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3.5" customHeight="1">
      <c r="A118" s="10"/>
      <c r="B118" s="37" t="s">
        <v>155</v>
      </c>
      <c r="C118" s="38">
        <v>43478</v>
      </c>
      <c r="D118" s="30" t="s">
        <v>32</v>
      </c>
      <c r="E118" s="40">
        <v>11.2</v>
      </c>
      <c r="F118" s="40">
        <v>94</v>
      </c>
      <c r="G118" s="40">
        <v>72</v>
      </c>
      <c r="H118" s="40">
        <f t="shared" si="22"/>
        <v>83</v>
      </c>
      <c r="I118" s="40">
        <f t="shared" si="23"/>
        <v>-11</v>
      </c>
      <c r="J118" s="43">
        <f t="shared" si="24"/>
        <v>11.299999999999999</v>
      </c>
      <c r="K118" s="15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3.5" customHeight="1">
      <c r="A119" s="10"/>
      <c r="B119" s="46" t="s">
        <v>55</v>
      </c>
      <c r="C119" s="47">
        <v>43478</v>
      </c>
      <c r="D119" s="48" t="s">
        <v>32</v>
      </c>
      <c r="E119" s="42">
        <v>19.5</v>
      </c>
      <c r="F119" s="42">
        <v>124</v>
      </c>
      <c r="G119" s="42">
        <v>72</v>
      </c>
      <c r="H119" s="42">
        <f t="shared" si="22"/>
        <v>104</v>
      </c>
      <c r="I119" s="42">
        <f t="shared" si="23"/>
        <v>-32</v>
      </c>
      <c r="J119" s="79">
        <f t="shared" si="24"/>
        <v>19.6</v>
      </c>
      <c r="K119" s="15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3.5" customHeight="1">
      <c r="A120" s="10"/>
      <c r="B120" s="31" t="s">
        <v>38</v>
      </c>
      <c r="C120" s="32">
        <v>43485</v>
      </c>
      <c r="D120" s="33" t="s">
        <v>28</v>
      </c>
      <c r="E120" s="35">
        <f aca="true" t="shared" si="25" ref="E120:E128">J104</f>
        <v>5.1</v>
      </c>
      <c r="F120" s="35">
        <v>79</v>
      </c>
      <c r="G120" s="35">
        <v>73</v>
      </c>
      <c r="H120" s="35">
        <f t="shared" si="22"/>
        <v>74</v>
      </c>
      <c r="I120" s="35">
        <f t="shared" si="23"/>
        <v>-1</v>
      </c>
      <c r="J120" s="78">
        <f t="shared" si="24"/>
        <v>5.1</v>
      </c>
      <c r="K120" s="15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3.5" customHeight="1">
      <c r="A121" s="10"/>
      <c r="B121" s="37" t="s">
        <v>39</v>
      </c>
      <c r="C121" s="38">
        <v>43485</v>
      </c>
      <c r="D121" s="30" t="s">
        <v>28</v>
      </c>
      <c r="E121" s="40">
        <f t="shared" si="25"/>
        <v>1.899999999999999</v>
      </c>
      <c r="F121" s="40">
        <v>74</v>
      </c>
      <c r="G121" s="40">
        <v>73</v>
      </c>
      <c r="H121" s="40">
        <f t="shared" si="22"/>
        <v>72</v>
      </c>
      <c r="I121" s="40">
        <f t="shared" si="23"/>
        <v>1</v>
      </c>
      <c r="J121" s="43">
        <f t="shared" si="24"/>
        <v>1.599999999999999</v>
      </c>
      <c r="K121" s="15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3.5" customHeight="1">
      <c r="A122" s="10"/>
      <c r="B122" s="37" t="s">
        <v>41</v>
      </c>
      <c r="C122" s="38">
        <v>43485</v>
      </c>
      <c r="D122" s="30" t="s">
        <v>28</v>
      </c>
      <c r="E122" s="40">
        <f t="shared" si="25"/>
        <v>0.2999999999999998</v>
      </c>
      <c r="F122" s="40">
        <v>74</v>
      </c>
      <c r="G122" s="40">
        <v>73</v>
      </c>
      <c r="H122" s="40">
        <f t="shared" si="22"/>
        <v>74</v>
      </c>
      <c r="I122" s="40">
        <f t="shared" si="23"/>
        <v>-1</v>
      </c>
      <c r="J122" s="43">
        <f t="shared" si="24"/>
        <v>0.2999999999999998</v>
      </c>
      <c r="K122" s="15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3.5" customHeight="1">
      <c r="A123" s="10"/>
      <c r="B123" s="37" t="s">
        <v>42</v>
      </c>
      <c r="C123" s="38">
        <v>43485</v>
      </c>
      <c r="D123" s="30" t="s">
        <v>28</v>
      </c>
      <c r="E123" s="39">
        <f t="shared" si="25"/>
        <v>8.600000000000003</v>
      </c>
      <c r="F123" s="40">
        <v>80</v>
      </c>
      <c r="G123" s="40">
        <v>73</v>
      </c>
      <c r="H123" s="39">
        <f t="shared" si="22"/>
        <v>71</v>
      </c>
      <c r="I123" s="39">
        <f t="shared" si="23"/>
        <v>2</v>
      </c>
      <c r="J123" s="43">
        <f t="shared" si="24"/>
        <v>8.000000000000004</v>
      </c>
      <c r="K123" s="15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3.5" customHeight="1">
      <c r="A124" s="10"/>
      <c r="B124" s="37" t="s">
        <v>43</v>
      </c>
      <c r="C124" s="38">
        <v>43485</v>
      </c>
      <c r="D124" s="30" t="s">
        <v>28</v>
      </c>
      <c r="E124" s="39">
        <f t="shared" si="25"/>
        <v>5.1</v>
      </c>
      <c r="F124" s="40">
        <v>75</v>
      </c>
      <c r="G124" s="40">
        <v>73</v>
      </c>
      <c r="H124" s="39">
        <f t="shared" si="22"/>
        <v>70</v>
      </c>
      <c r="I124" s="39">
        <f t="shared" si="23"/>
        <v>3</v>
      </c>
      <c r="J124" s="43">
        <f t="shared" si="24"/>
        <v>4.199999999999999</v>
      </c>
      <c r="K124" s="15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3.5" customHeight="1">
      <c r="A125" s="10"/>
      <c r="B125" s="37" t="s">
        <v>44</v>
      </c>
      <c r="C125" s="38">
        <v>43485</v>
      </c>
      <c r="D125" s="30" t="s">
        <v>28</v>
      </c>
      <c r="E125" s="39">
        <f t="shared" si="25"/>
        <v>12.399999999999999</v>
      </c>
      <c r="F125" s="40">
        <v>86</v>
      </c>
      <c r="G125" s="40">
        <v>73</v>
      </c>
      <c r="H125" s="39">
        <f t="shared" si="22"/>
        <v>74</v>
      </c>
      <c r="I125" s="39">
        <f t="shared" si="23"/>
        <v>-1</v>
      </c>
      <c r="J125" s="43">
        <f t="shared" si="24"/>
        <v>12.399999999999999</v>
      </c>
      <c r="K125" s="15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3.5" customHeight="1">
      <c r="A126" s="10"/>
      <c r="B126" s="37" t="s">
        <v>40</v>
      </c>
      <c r="C126" s="38">
        <v>43485</v>
      </c>
      <c r="D126" s="30" t="s">
        <v>28</v>
      </c>
      <c r="E126" s="40">
        <f t="shared" si="25"/>
        <v>3.2</v>
      </c>
      <c r="F126" s="40">
        <v>80</v>
      </c>
      <c r="G126" s="40">
        <v>73</v>
      </c>
      <c r="H126" s="40">
        <f t="shared" si="22"/>
        <v>77</v>
      </c>
      <c r="I126" s="40">
        <f t="shared" si="23"/>
        <v>-4</v>
      </c>
      <c r="J126" s="43">
        <f t="shared" si="24"/>
        <v>3.3000000000000003</v>
      </c>
      <c r="K126" s="15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3.5" customHeight="1">
      <c r="A127" s="10"/>
      <c r="B127" s="37" t="s">
        <v>45</v>
      </c>
      <c r="C127" s="38">
        <v>43485</v>
      </c>
      <c r="D127" s="30" t="s">
        <v>28</v>
      </c>
      <c r="E127" s="40">
        <f t="shared" si="25"/>
        <v>12.5</v>
      </c>
      <c r="F127" s="40">
        <v>85</v>
      </c>
      <c r="G127" s="40">
        <v>73</v>
      </c>
      <c r="H127" s="40">
        <f t="shared" si="22"/>
        <v>72</v>
      </c>
      <c r="I127" s="40">
        <f t="shared" si="23"/>
        <v>1</v>
      </c>
      <c r="J127" s="43">
        <f t="shared" si="24"/>
        <v>12.2</v>
      </c>
      <c r="K127" s="15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3.5" customHeight="1">
      <c r="A128" s="10"/>
      <c r="B128" s="37" t="s">
        <v>51</v>
      </c>
      <c r="C128" s="38">
        <v>43485</v>
      </c>
      <c r="D128" s="30" t="s">
        <v>28</v>
      </c>
      <c r="E128" s="39">
        <f t="shared" si="25"/>
        <v>22.500000000000004</v>
      </c>
      <c r="F128" s="40">
        <v>91</v>
      </c>
      <c r="G128" s="40">
        <v>73</v>
      </c>
      <c r="H128" s="39">
        <f t="shared" si="22"/>
        <v>68</v>
      </c>
      <c r="I128" s="39">
        <f t="shared" si="23"/>
        <v>5</v>
      </c>
      <c r="J128" s="43">
        <f t="shared" si="24"/>
        <v>21.000000000000004</v>
      </c>
      <c r="K128" s="15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3.5" customHeight="1">
      <c r="A129" s="10"/>
      <c r="B129" s="37" t="s">
        <v>56</v>
      </c>
      <c r="C129" s="38">
        <v>43485</v>
      </c>
      <c r="D129" s="30" t="s">
        <v>28</v>
      </c>
      <c r="E129" s="40">
        <f>J114</f>
        <v>20.1</v>
      </c>
      <c r="F129" s="40">
        <v>101</v>
      </c>
      <c r="G129" s="40">
        <v>73</v>
      </c>
      <c r="H129" s="40">
        <f t="shared" si="22"/>
        <v>81</v>
      </c>
      <c r="I129" s="40">
        <f t="shared" si="23"/>
        <v>-8</v>
      </c>
      <c r="J129" s="43">
        <f t="shared" si="24"/>
        <v>20.200000000000003</v>
      </c>
      <c r="K129" s="1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3.5" customHeight="1">
      <c r="A130" s="10"/>
      <c r="B130" s="37" t="s">
        <v>47</v>
      </c>
      <c r="C130" s="38">
        <v>43485</v>
      </c>
      <c r="D130" s="30" t="s">
        <v>28</v>
      </c>
      <c r="E130" s="39">
        <f>J116</f>
        <v>7.1000000000000005</v>
      </c>
      <c r="F130" s="40">
        <v>85</v>
      </c>
      <c r="G130" s="40">
        <v>73</v>
      </c>
      <c r="H130" s="39">
        <f t="shared" si="22"/>
        <v>78</v>
      </c>
      <c r="I130" s="39">
        <f t="shared" si="23"/>
        <v>-5</v>
      </c>
      <c r="J130" s="43">
        <f t="shared" si="24"/>
        <v>7.2</v>
      </c>
      <c r="K130" s="15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3.5" customHeight="1">
      <c r="A131" s="10"/>
      <c r="B131" s="46" t="s">
        <v>53</v>
      </c>
      <c r="C131" s="47">
        <v>43485</v>
      </c>
      <c r="D131" s="48" t="s">
        <v>28</v>
      </c>
      <c r="E131" s="42">
        <f>J64</f>
        <v>36</v>
      </c>
      <c r="F131" s="42">
        <v>132</v>
      </c>
      <c r="G131" s="42">
        <v>73</v>
      </c>
      <c r="H131" s="42">
        <f t="shared" si="22"/>
        <v>96</v>
      </c>
      <c r="I131" s="42">
        <f t="shared" si="23"/>
        <v>-23</v>
      </c>
      <c r="J131" s="79">
        <v>36</v>
      </c>
      <c r="K131" s="15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3.5" customHeight="1">
      <c r="A132" s="10"/>
      <c r="B132" s="31" t="s">
        <v>38</v>
      </c>
      <c r="C132" s="32">
        <v>43492</v>
      </c>
      <c r="D132" s="33" t="s">
        <v>31</v>
      </c>
      <c r="E132" s="35">
        <f aca="true" t="shared" si="26" ref="E132:E139">J120</f>
        <v>5.1</v>
      </c>
      <c r="F132" s="35">
        <v>80</v>
      </c>
      <c r="G132" s="35">
        <v>72</v>
      </c>
      <c r="H132" s="35">
        <f t="shared" si="22"/>
        <v>75</v>
      </c>
      <c r="I132" s="35">
        <f t="shared" si="23"/>
        <v>-3</v>
      </c>
      <c r="J132" s="78">
        <f aca="true" t="shared" si="27" ref="J132:J155">IF(I132&gt;0,E132-I132*0.3,IF(I132&lt;-3,E132+0.1,E132))</f>
        <v>5.1</v>
      </c>
      <c r="K132" s="15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3.5" customHeight="1">
      <c r="A133" s="10"/>
      <c r="B133" s="37" t="s">
        <v>39</v>
      </c>
      <c r="C133" s="38">
        <v>43492</v>
      </c>
      <c r="D133" s="30" t="s">
        <v>31</v>
      </c>
      <c r="E133" s="40">
        <f t="shared" si="26"/>
        <v>1.599999999999999</v>
      </c>
      <c r="F133" s="40">
        <v>77</v>
      </c>
      <c r="G133" s="40">
        <v>72</v>
      </c>
      <c r="H133" s="40">
        <f t="shared" si="22"/>
        <v>75</v>
      </c>
      <c r="I133" s="40">
        <f t="shared" si="23"/>
        <v>-3</v>
      </c>
      <c r="J133" s="43">
        <f t="shared" si="27"/>
        <v>1.599999999999999</v>
      </c>
      <c r="K133" s="15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3.5" customHeight="1">
      <c r="A134" s="10"/>
      <c r="B134" s="37" t="s">
        <v>41</v>
      </c>
      <c r="C134" s="38">
        <v>43492</v>
      </c>
      <c r="D134" s="30" t="s">
        <v>31</v>
      </c>
      <c r="E134" s="40">
        <f t="shared" si="26"/>
        <v>0.2999999999999998</v>
      </c>
      <c r="F134" s="40">
        <v>75</v>
      </c>
      <c r="G134" s="40">
        <v>72</v>
      </c>
      <c r="H134" s="40">
        <f t="shared" si="22"/>
        <v>75</v>
      </c>
      <c r="I134" s="40">
        <f t="shared" si="23"/>
        <v>-3</v>
      </c>
      <c r="J134" s="43">
        <f t="shared" si="27"/>
        <v>0.2999999999999998</v>
      </c>
      <c r="K134" s="15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3.5" customHeight="1">
      <c r="A135" s="10"/>
      <c r="B135" s="37" t="s">
        <v>42</v>
      </c>
      <c r="C135" s="38">
        <v>43492</v>
      </c>
      <c r="D135" s="30" t="s">
        <v>31</v>
      </c>
      <c r="E135" s="39">
        <f t="shared" si="26"/>
        <v>8.000000000000004</v>
      </c>
      <c r="F135" s="40">
        <v>90</v>
      </c>
      <c r="G135" s="40">
        <v>72</v>
      </c>
      <c r="H135" s="39">
        <f t="shared" si="22"/>
        <v>82</v>
      </c>
      <c r="I135" s="39">
        <f t="shared" si="23"/>
        <v>-10</v>
      </c>
      <c r="J135" s="43">
        <f t="shared" si="27"/>
        <v>8.100000000000003</v>
      </c>
      <c r="K135" s="15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3.5" customHeight="1">
      <c r="A136" s="10"/>
      <c r="B136" s="37" t="s">
        <v>43</v>
      </c>
      <c r="C136" s="38">
        <v>43492</v>
      </c>
      <c r="D136" s="30" t="s">
        <v>31</v>
      </c>
      <c r="E136" s="39">
        <f t="shared" si="26"/>
        <v>4.199999999999999</v>
      </c>
      <c r="F136" s="40">
        <v>77</v>
      </c>
      <c r="G136" s="40">
        <v>72</v>
      </c>
      <c r="H136" s="39">
        <f t="shared" si="22"/>
        <v>73</v>
      </c>
      <c r="I136" s="39">
        <f t="shared" si="23"/>
        <v>-1</v>
      </c>
      <c r="J136" s="43">
        <f t="shared" si="27"/>
        <v>4.199999999999999</v>
      </c>
      <c r="K136" s="15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3.5" customHeight="1">
      <c r="A137" s="10"/>
      <c r="B137" s="37" t="s">
        <v>44</v>
      </c>
      <c r="C137" s="38">
        <v>43492</v>
      </c>
      <c r="D137" s="30" t="s">
        <v>31</v>
      </c>
      <c r="E137" s="39">
        <f t="shared" si="26"/>
        <v>12.399999999999999</v>
      </c>
      <c r="F137" s="40">
        <v>93</v>
      </c>
      <c r="G137" s="40">
        <v>72</v>
      </c>
      <c r="H137" s="39">
        <f t="shared" si="22"/>
        <v>81</v>
      </c>
      <c r="I137" s="39">
        <f t="shared" si="23"/>
        <v>-9</v>
      </c>
      <c r="J137" s="43">
        <f t="shared" si="27"/>
        <v>12.499999999999998</v>
      </c>
      <c r="K137" s="15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3.5" customHeight="1">
      <c r="A138" s="10"/>
      <c r="B138" s="37" t="s">
        <v>40</v>
      </c>
      <c r="C138" s="38">
        <v>43492</v>
      </c>
      <c r="D138" s="30" t="s">
        <v>31</v>
      </c>
      <c r="E138" s="40">
        <f t="shared" si="26"/>
        <v>3.3000000000000003</v>
      </c>
      <c r="F138" s="40">
        <v>80</v>
      </c>
      <c r="G138" s="40">
        <v>72</v>
      </c>
      <c r="H138" s="40">
        <f t="shared" si="22"/>
        <v>77</v>
      </c>
      <c r="I138" s="40">
        <f t="shared" si="23"/>
        <v>-5</v>
      </c>
      <c r="J138" s="43">
        <f t="shared" si="27"/>
        <v>3.4000000000000004</v>
      </c>
      <c r="K138" s="1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3.5" customHeight="1">
      <c r="A139" s="10"/>
      <c r="B139" s="37" t="s">
        <v>45</v>
      </c>
      <c r="C139" s="38">
        <v>43492</v>
      </c>
      <c r="D139" s="30" t="s">
        <v>31</v>
      </c>
      <c r="E139" s="40">
        <f t="shared" si="26"/>
        <v>12.2</v>
      </c>
      <c r="F139" s="40">
        <v>96</v>
      </c>
      <c r="G139" s="40">
        <v>72</v>
      </c>
      <c r="H139" s="40">
        <f t="shared" si="22"/>
        <v>84</v>
      </c>
      <c r="I139" s="40">
        <f t="shared" si="23"/>
        <v>-12</v>
      </c>
      <c r="J139" s="43">
        <f t="shared" si="27"/>
        <v>12.299999999999999</v>
      </c>
      <c r="K139" s="1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3.5" customHeight="1">
      <c r="A140" s="10"/>
      <c r="B140" s="37" t="s">
        <v>47</v>
      </c>
      <c r="C140" s="38">
        <v>43492</v>
      </c>
      <c r="D140" s="30" t="s">
        <v>31</v>
      </c>
      <c r="E140" s="39">
        <f>J130</f>
        <v>7.2</v>
      </c>
      <c r="F140" s="40">
        <v>83</v>
      </c>
      <c r="G140" s="40">
        <v>72</v>
      </c>
      <c r="H140" s="39">
        <f t="shared" si="22"/>
        <v>76</v>
      </c>
      <c r="I140" s="39">
        <f t="shared" si="23"/>
        <v>-4</v>
      </c>
      <c r="J140" s="43">
        <f t="shared" si="27"/>
        <v>7.3</v>
      </c>
      <c r="K140" s="1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3.5" customHeight="1">
      <c r="A141" s="10"/>
      <c r="B141" s="37" t="s">
        <v>46</v>
      </c>
      <c r="C141" s="38">
        <v>43492</v>
      </c>
      <c r="D141" s="30" t="s">
        <v>31</v>
      </c>
      <c r="E141" s="40">
        <f>J115</f>
        <v>13.799999999999999</v>
      </c>
      <c r="F141" s="40">
        <v>89</v>
      </c>
      <c r="G141" s="40">
        <v>72</v>
      </c>
      <c r="H141" s="40">
        <f t="shared" si="22"/>
        <v>75</v>
      </c>
      <c r="I141" s="40">
        <f t="shared" si="23"/>
        <v>-3</v>
      </c>
      <c r="J141" s="43">
        <f t="shared" si="27"/>
        <v>13.799999999999999</v>
      </c>
      <c r="K141" s="1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3.5" customHeight="1">
      <c r="A142" s="10"/>
      <c r="B142" s="37" t="s">
        <v>155</v>
      </c>
      <c r="C142" s="38">
        <v>43492</v>
      </c>
      <c r="D142" s="30" t="s">
        <v>31</v>
      </c>
      <c r="E142" s="40">
        <f>J117</f>
        <v>5.6</v>
      </c>
      <c r="F142" s="40">
        <v>78</v>
      </c>
      <c r="G142" s="40">
        <v>72</v>
      </c>
      <c r="H142" s="40">
        <f t="shared" si="22"/>
        <v>72</v>
      </c>
      <c r="I142" s="40">
        <f t="shared" si="23"/>
        <v>0</v>
      </c>
      <c r="J142" s="43">
        <f t="shared" si="27"/>
        <v>5.6</v>
      </c>
      <c r="K142" s="1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3.5" customHeight="1">
      <c r="A143" s="10"/>
      <c r="B143" s="46" t="s">
        <v>155</v>
      </c>
      <c r="C143" s="47">
        <v>43492</v>
      </c>
      <c r="D143" s="48" t="s">
        <v>31</v>
      </c>
      <c r="E143" s="42">
        <f>J118</f>
        <v>11.299999999999999</v>
      </c>
      <c r="F143" s="42">
        <v>86</v>
      </c>
      <c r="G143" s="42">
        <v>72</v>
      </c>
      <c r="H143" s="42">
        <f t="shared" si="22"/>
        <v>75</v>
      </c>
      <c r="I143" s="42">
        <f t="shared" si="23"/>
        <v>-3</v>
      </c>
      <c r="J143" s="79">
        <f t="shared" si="27"/>
        <v>11.299999999999999</v>
      </c>
      <c r="K143" s="1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3.5" customHeight="1">
      <c r="A144" s="10"/>
      <c r="B144" s="31" t="s">
        <v>38</v>
      </c>
      <c r="C144" s="32">
        <v>43499</v>
      </c>
      <c r="D144" s="33" t="s">
        <v>21</v>
      </c>
      <c r="E144" s="35">
        <f aca="true" t="shared" si="28" ref="E144:E150">J132</f>
        <v>5.1</v>
      </c>
      <c r="F144" s="35">
        <v>79</v>
      </c>
      <c r="G144" s="35">
        <v>72</v>
      </c>
      <c r="H144" s="35">
        <f t="shared" si="22"/>
        <v>74</v>
      </c>
      <c r="I144" s="35">
        <f t="shared" si="23"/>
        <v>-2</v>
      </c>
      <c r="J144" s="78">
        <f t="shared" si="27"/>
        <v>5.1</v>
      </c>
      <c r="K144" s="1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3.5" customHeight="1">
      <c r="A145" s="10"/>
      <c r="B145" s="37" t="s">
        <v>39</v>
      </c>
      <c r="C145" s="38">
        <v>43499</v>
      </c>
      <c r="D145" s="30" t="s">
        <v>21</v>
      </c>
      <c r="E145" s="40">
        <f t="shared" si="28"/>
        <v>1.599999999999999</v>
      </c>
      <c r="F145" s="40">
        <v>73</v>
      </c>
      <c r="G145" s="40">
        <v>72</v>
      </c>
      <c r="H145" s="40">
        <f t="shared" si="22"/>
        <v>71</v>
      </c>
      <c r="I145" s="40">
        <f t="shared" si="23"/>
        <v>1</v>
      </c>
      <c r="J145" s="43">
        <f t="shared" si="27"/>
        <v>1.299999999999999</v>
      </c>
      <c r="K145" s="1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3.5" customHeight="1">
      <c r="A146" s="10"/>
      <c r="B146" s="37" t="s">
        <v>41</v>
      </c>
      <c r="C146" s="38">
        <v>43499</v>
      </c>
      <c r="D146" s="30" t="s">
        <v>21</v>
      </c>
      <c r="E146" s="40">
        <f t="shared" si="28"/>
        <v>0.2999999999999998</v>
      </c>
      <c r="F146" s="40">
        <v>74</v>
      </c>
      <c r="G146" s="40">
        <v>72</v>
      </c>
      <c r="H146" s="40">
        <f t="shared" si="22"/>
        <v>74</v>
      </c>
      <c r="I146" s="40">
        <f t="shared" si="23"/>
        <v>-2</v>
      </c>
      <c r="J146" s="43">
        <f t="shared" si="27"/>
        <v>0.2999999999999998</v>
      </c>
      <c r="K146" s="1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3.5" customHeight="1">
      <c r="A147" s="10"/>
      <c r="B147" s="37" t="s">
        <v>42</v>
      </c>
      <c r="C147" s="38">
        <v>43499</v>
      </c>
      <c r="D147" s="30" t="s">
        <v>21</v>
      </c>
      <c r="E147" s="39">
        <f t="shared" si="28"/>
        <v>8.100000000000003</v>
      </c>
      <c r="F147" s="40">
        <v>77</v>
      </c>
      <c r="G147" s="40">
        <v>72</v>
      </c>
      <c r="H147" s="39">
        <f t="shared" si="22"/>
        <v>69</v>
      </c>
      <c r="I147" s="39">
        <f t="shared" si="23"/>
        <v>3</v>
      </c>
      <c r="J147" s="43">
        <f t="shared" si="27"/>
        <v>7.200000000000003</v>
      </c>
      <c r="K147" s="1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3.5" customHeight="1">
      <c r="A148" s="10"/>
      <c r="B148" s="37" t="s">
        <v>43</v>
      </c>
      <c r="C148" s="38">
        <v>43499</v>
      </c>
      <c r="D148" s="30" t="s">
        <v>21</v>
      </c>
      <c r="E148" s="39">
        <f t="shared" si="28"/>
        <v>4.199999999999999</v>
      </c>
      <c r="F148" s="40">
        <v>75</v>
      </c>
      <c r="G148" s="40">
        <v>72</v>
      </c>
      <c r="H148" s="39">
        <f t="shared" si="22"/>
        <v>71</v>
      </c>
      <c r="I148" s="39">
        <f t="shared" si="23"/>
        <v>1</v>
      </c>
      <c r="J148" s="43">
        <f t="shared" si="27"/>
        <v>3.8999999999999995</v>
      </c>
      <c r="K148" s="1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3.5" customHeight="1">
      <c r="A149" s="10"/>
      <c r="B149" s="37" t="s">
        <v>44</v>
      </c>
      <c r="C149" s="38">
        <v>43499</v>
      </c>
      <c r="D149" s="30" t="s">
        <v>21</v>
      </c>
      <c r="E149" s="39">
        <f t="shared" si="28"/>
        <v>12.499999999999998</v>
      </c>
      <c r="F149" s="40">
        <v>88</v>
      </c>
      <c r="G149" s="40">
        <v>72</v>
      </c>
      <c r="H149" s="39">
        <f t="shared" si="22"/>
        <v>75</v>
      </c>
      <c r="I149" s="39">
        <f t="shared" si="23"/>
        <v>-3</v>
      </c>
      <c r="J149" s="43">
        <f t="shared" si="27"/>
        <v>12.499999999999998</v>
      </c>
      <c r="K149" s="1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3.5" customHeight="1">
      <c r="A150" s="10"/>
      <c r="B150" s="37" t="s">
        <v>40</v>
      </c>
      <c r="C150" s="38">
        <v>43499</v>
      </c>
      <c r="D150" s="30" t="s">
        <v>21</v>
      </c>
      <c r="E150" s="40">
        <f t="shared" si="28"/>
        <v>3.4000000000000004</v>
      </c>
      <c r="F150" s="40">
        <v>72</v>
      </c>
      <c r="G150" s="40">
        <v>72</v>
      </c>
      <c r="H150" s="40">
        <f t="shared" si="22"/>
        <v>69</v>
      </c>
      <c r="I150" s="40">
        <f t="shared" si="23"/>
        <v>3</v>
      </c>
      <c r="J150" s="43">
        <f t="shared" si="27"/>
        <v>2.5000000000000004</v>
      </c>
      <c r="K150" s="1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3.5" customHeight="1">
      <c r="A151" s="10"/>
      <c r="B151" s="37" t="s">
        <v>46</v>
      </c>
      <c r="C151" s="38">
        <v>43499</v>
      </c>
      <c r="D151" s="30" t="s">
        <v>21</v>
      </c>
      <c r="E151" s="40">
        <f>J141</f>
        <v>13.799999999999999</v>
      </c>
      <c r="F151" s="40">
        <v>86</v>
      </c>
      <c r="G151" s="40">
        <v>72</v>
      </c>
      <c r="H151" s="40">
        <f t="shared" si="22"/>
        <v>72</v>
      </c>
      <c r="I151" s="40">
        <f t="shared" si="23"/>
        <v>0</v>
      </c>
      <c r="J151" s="43">
        <f t="shared" si="27"/>
        <v>13.799999999999999</v>
      </c>
      <c r="K151" s="1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3.5" customHeight="1">
      <c r="A152" s="10"/>
      <c r="B152" s="37" t="s">
        <v>155</v>
      </c>
      <c r="C152" s="38">
        <v>43499</v>
      </c>
      <c r="D152" s="30" t="s">
        <v>21</v>
      </c>
      <c r="E152" s="40">
        <f>J142</f>
        <v>5.6</v>
      </c>
      <c r="F152" s="40">
        <v>80</v>
      </c>
      <c r="G152" s="40">
        <v>72</v>
      </c>
      <c r="H152" s="40">
        <f t="shared" si="22"/>
        <v>74</v>
      </c>
      <c r="I152" s="40">
        <f t="shared" si="23"/>
        <v>-2</v>
      </c>
      <c r="J152" s="43">
        <f t="shared" si="27"/>
        <v>5.6</v>
      </c>
      <c r="K152" s="1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3.5" customHeight="1">
      <c r="A153" s="10"/>
      <c r="B153" s="37" t="s">
        <v>155</v>
      </c>
      <c r="C153" s="38">
        <v>43499</v>
      </c>
      <c r="D153" s="30" t="s">
        <v>21</v>
      </c>
      <c r="E153" s="40">
        <f>J143</f>
        <v>11.299999999999999</v>
      </c>
      <c r="F153" s="40">
        <v>86</v>
      </c>
      <c r="G153" s="40">
        <v>72</v>
      </c>
      <c r="H153" s="40">
        <f t="shared" si="22"/>
        <v>75</v>
      </c>
      <c r="I153" s="40">
        <f t="shared" si="23"/>
        <v>-3</v>
      </c>
      <c r="J153" s="43">
        <f t="shared" si="27"/>
        <v>11.299999999999999</v>
      </c>
      <c r="K153" s="1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3.5" customHeight="1">
      <c r="A154" s="10"/>
      <c r="B154" s="37" t="s">
        <v>56</v>
      </c>
      <c r="C154" s="38">
        <v>43499</v>
      </c>
      <c r="D154" s="30" t="s">
        <v>21</v>
      </c>
      <c r="E154" s="40">
        <f>J129</f>
        <v>20.200000000000003</v>
      </c>
      <c r="F154" s="40">
        <v>92</v>
      </c>
      <c r="G154" s="40">
        <v>72</v>
      </c>
      <c r="H154" s="40">
        <f t="shared" si="22"/>
        <v>72</v>
      </c>
      <c r="I154" s="40">
        <f t="shared" si="23"/>
        <v>0</v>
      </c>
      <c r="J154" s="43">
        <f t="shared" si="27"/>
        <v>20.200000000000003</v>
      </c>
      <c r="K154" s="1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3.5" customHeight="1">
      <c r="A155" s="10"/>
      <c r="B155" s="37" t="s">
        <v>51</v>
      </c>
      <c r="C155" s="38">
        <v>43499</v>
      </c>
      <c r="D155" s="30" t="s">
        <v>21</v>
      </c>
      <c r="E155" s="39">
        <f>J128</f>
        <v>21.000000000000004</v>
      </c>
      <c r="F155" s="40">
        <v>91</v>
      </c>
      <c r="G155" s="40">
        <v>72</v>
      </c>
      <c r="H155" s="39">
        <f t="shared" si="22"/>
        <v>70</v>
      </c>
      <c r="I155" s="39">
        <f t="shared" si="23"/>
        <v>2</v>
      </c>
      <c r="J155" s="43">
        <f t="shared" si="27"/>
        <v>20.400000000000002</v>
      </c>
      <c r="K155" s="1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3.5" customHeight="1">
      <c r="A156" s="10"/>
      <c r="B156" s="37" t="s">
        <v>53</v>
      </c>
      <c r="C156" s="38">
        <v>43499</v>
      </c>
      <c r="D156" s="30" t="s">
        <v>21</v>
      </c>
      <c r="E156" s="40">
        <f>J131</f>
        <v>36</v>
      </c>
      <c r="F156" s="40">
        <v>123</v>
      </c>
      <c r="G156" s="40">
        <v>72</v>
      </c>
      <c r="H156" s="40">
        <f t="shared" si="22"/>
        <v>87</v>
      </c>
      <c r="I156" s="40">
        <f t="shared" si="23"/>
        <v>-15</v>
      </c>
      <c r="J156" s="43">
        <v>36</v>
      </c>
      <c r="K156" s="1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3.5" customHeight="1">
      <c r="A157" s="10"/>
      <c r="B157" s="37" t="s">
        <v>55</v>
      </c>
      <c r="C157" s="38">
        <v>43499</v>
      </c>
      <c r="D157" s="30" t="s">
        <v>21</v>
      </c>
      <c r="E157" s="40">
        <f>J119</f>
        <v>19.6</v>
      </c>
      <c r="F157" s="80" t="s">
        <v>131</v>
      </c>
      <c r="G157" s="40">
        <v>72</v>
      </c>
      <c r="H157" s="80" t="s">
        <v>98</v>
      </c>
      <c r="I157" s="80" t="s">
        <v>98</v>
      </c>
      <c r="J157" s="43">
        <v>19.7</v>
      </c>
      <c r="K157" s="1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3.5" customHeight="1">
      <c r="A158" s="10"/>
      <c r="B158" s="37" t="s">
        <v>149</v>
      </c>
      <c r="C158" s="38">
        <v>43499</v>
      </c>
      <c r="D158" s="30" t="s">
        <v>21</v>
      </c>
      <c r="E158" s="40">
        <v>36</v>
      </c>
      <c r="F158" s="80" t="s">
        <v>131</v>
      </c>
      <c r="G158" s="40">
        <v>72</v>
      </c>
      <c r="H158" s="80" t="s">
        <v>98</v>
      </c>
      <c r="I158" s="80" t="s">
        <v>98</v>
      </c>
      <c r="J158" s="43">
        <v>36</v>
      </c>
      <c r="K158" s="1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3.5" customHeight="1">
      <c r="A159" s="10"/>
      <c r="B159" s="46" t="s">
        <v>150</v>
      </c>
      <c r="C159" s="47">
        <v>43499</v>
      </c>
      <c r="D159" s="48" t="s">
        <v>21</v>
      </c>
      <c r="E159" s="42">
        <v>36</v>
      </c>
      <c r="F159" s="81" t="s">
        <v>131</v>
      </c>
      <c r="G159" s="42">
        <v>72</v>
      </c>
      <c r="H159" s="81" t="s">
        <v>98</v>
      </c>
      <c r="I159" s="81" t="s">
        <v>98</v>
      </c>
      <c r="J159" s="79">
        <v>36</v>
      </c>
      <c r="K159" s="1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3.5" customHeight="1">
      <c r="A160" s="10"/>
      <c r="B160" s="31" t="s">
        <v>38</v>
      </c>
      <c r="C160" s="32">
        <v>43506</v>
      </c>
      <c r="D160" s="33" t="s">
        <v>25</v>
      </c>
      <c r="E160" s="35">
        <f aca="true" t="shared" si="29" ref="E160:E166">J144</f>
        <v>5.1</v>
      </c>
      <c r="F160" s="35">
        <v>80</v>
      </c>
      <c r="G160" s="35">
        <v>72</v>
      </c>
      <c r="H160" s="35">
        <f aca="true" t="shared" si="30" ref="H160:H204">F160-ROUND(E160,0)</f>
        <v>75</v>
      </c>
      <c r="I160" s="35">
        <f aca="true" t="shared" si="31" ref="I160:I204">G160-H160</f>
        <v>-3</v>
      </c>
      <c r="J160" s="78">
        <f aca="true" t="shared" si="32" ref="J160:J204">IF(I160&gt;0,E160-I160*0.3,IF(I160&lt;-3,E160+0.1,E160))</f>
        <v>5.1</v>
      </c>
      <c r="K160" s="1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3.5" customHeight="1">
      <c r="A161" s="10"/>
      <c r="B161" s="37" t="s">
        <v>39</v>
      </c>
      <c r="C161" s="38">
        <v>43506</v>
      </c>
      <c r="D161" s="30" t="s">
        <v>25</v>
      </c>
      <c r="E161" s="40">
        <f t="shared" si="29"/>
        <v>1.299999999999999</v>
      </c>
      <c r="F161" s="40">
        <v>81</v>
      </c>
      <c r="G161" s="40">
        <v>72</v>
      </c>
      <c r="H161" s="40">
        <f t="shared" si="30"/>
        <v>80</v>
      </c>
      <c r="I161" s="40">
        <f t="shared" si="31"/>
        <v>-8</v>
      </c>
      <c r="J161" s="43">
        <f t="shared" si="32"/>
        <v>1.399999999999999</v>
      </c>
      <c r="K161" s="1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3.5" customHeight="1">
      <c r="A162" s="10"/>
      <c r="B162" s="37" t="s">
        <v>41</v>
      </c>
      <c r="C162" s="38">
        <v>43506</v>
      </c>
      <c r="D162" s="30" t="s">
        <v>25</v>
      </c>
      <c r="E162" s="40">
        <f t="shared" si="29"/>
        <v>0.2999999999999998</v>
      </c>
      <c r="F162" s="40">
        <v>75</v>
      </c>
      <c r="G162" s="40">
        <v>72</v>
      </c>
      <c r="H162" s="40">
        <f t="shared" si="30"/>
        <v>75</v>
      </c>
      <c r="I162" s="40">
        <f t="shared" si="31"/>
        <v>-3</v>
      </c>
      <c r="J162" s="43">
        <f t="shared" si="32"/>
        <v>0.2999999999999998</v>
      </c>
      <c r="K162" s="1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3.5" customHeight="1">
      <c r="A163" s="10"/>
      <c r="B163" s="37" t="s">
        <v>42</v>
      </c>
      <c r="C163" s="38">
        <v>43506</v>
      </c>
      <c r="D163" s="30" t="s">
        <v>25</v>
      </c>
      <c r="E163" s="39">
        <f t="shared" si="29"/>
        <v>7.200000000000003</v>
      </c>
      <c r="F163" s="40">
        <v>73</v>
      </c>
      <c r="G163" s="40">
        <v>72</v>
      </c>
      <c r="H163" s="39">
        <f t="shared" si="30"/>
        <v>66</v>
      </c>
      <c r="I163" s="39">
        <f t="shared" si="31"/>
        <v>6</v>
      </c>
      <c r="J163" s="43">
        <f t="shared" si="32"/>
        <v>5.400000000000003</v>
      </c>
      <c r="K163" s="1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3.5" customHeight="1">
      <c r="A164" s="10"/>
      <c r="B164" s="37" t="s">
        <v>43</v>
      </c>
      <c r="C164" s="38">
        <v>43506</v>
      </c>
      <c r="D164" s="30" t="s">
        <v>25</v>
      </c>
      <c r="E164" s="39">
        <f t="shared" si="29"/>
        <v>3.8999999999999995</v>
      </c>
      <c r="F164" s="40">
        <v>86</v>
      </c>
      <c r="G164" s="40">
        <v>72</v>
      </c>
      <c r="H164" s="39">
        <f t="shared" si="30"/>
        <v>82</v>
      </c>
      <c r="I164" s="39">
        <f t="shared" si="31"/>
        <v>-10</v>
      </c>
      <c r="J164" s="43">
        <f t="shared" si="32"/>
        <v>3.9999999999999996</v>
      </c>
      <c r="K164" s="1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3.5" customHeight="1">
      <c r="A165" s="10"/>
      <c r="B165" s="37" t="s">
        <v>44</v>
      </c>
      <c r="C165" s="38">
        <v>43506</v>
      </c>
      <c r="D165" s="30" t="s">
        <v>25</v>
      </c>
      <c r="E165" s="39">
        <f t="shared" si="29"/>
        <v>12.499999999999998</v>
      </c>
      <c r="F165" s="40">
        <v>93</v>
      </c>
      <c r="G165" s="40">
        <v>72</v>
      </c>
      <c r="H165" s="39">
        <f t="shared" si="30"/>
        <v>80</v>
      </c>
      <c r="I165" s="39">
        <f t="shared" si="31"/>
        <v>-8</v>
      </c>
      <c r="J165" s="43">
        <f t="shared" si="32"/>
        <v>12.599999999999998</v>
      </c>
      <c r="K165" s="1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3.5" customHeight="1">
      <c r="A166" s="10"/>
      <c r="B166" s="37" t="s">
        <v>40</v>
      </c>
      <c r="C166" s="38">
        <v>43506</v>
      </c>
      <c r="D166" s="30" t="s">
        <v>25</v>
      </c>
      <c r="E166" s="40">
        <f t="shared" si="29"/>
        <v>2.5000000000000004</v>
      </c>
      <c r="F166" s="40">
        <v>73</v>
      </c>
      <c r="G166" s="40">
        <v>72</v>
      </c>
      <c r="H166" s="40">
        <f t="shared" si="30"/>
        <v>70</v>
      </c>
      <c r="I166" s="40">
        <f t="shared" si="31"/>
        <v>2</v>
      </c>
      <c r="J166" s="43">
        <f t="shared" si="32"/>
        <v>1.9000000000000004</v>
      </c>
      <c r="K166" s="1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3.5" customHeight="1">
      <c r="A167" s="10"/>
      <c r="B167" s="37" t="s">
        <v>155</v>
      </c>
      <c r="C167" s="38">
        <v>43506</v>
      </c>
      <c r="D167" s="30" t="s">
        <v>25</v>
      </c>
      <c r="E167" s="40">
        <f>J152</f>
        <v>5.6</v>
      </c>
      <c r="F167" s="40">
        <v>79</v>
      </c>
      <c r="G167" s="40">
        <v>72</v>
      </c>
      <c r="H167" s="40">
        <f t="shared" si="30"/>
        <v>73</v>
      </c>
      <c r="I167" s="40">
        <f t="shared" si="31"/>
        <v>-1</v>
      </c>
      <c r="J167" s="43">
        <f t="shared" si="32"/>
        <v>5.6</v>
      </c>
      <c r="K167" s="1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3.5" customHeight="1">
      <c r="A168" s="10"/>
      <c r="B168" s="37" t="s">
        <v>155</v>
      </c>
      <c r="C168" s="38">
        <v>43506</v>
      </c>
      <c r="D168" s="30" t="s">
        <v>25</v>
      </c>
      <c r="E168" s="40">
        <f>J153</f>
        <v>11.299999999999999</v>
      </c>
      <c r="F168" s="40">
        <v>91</v>
      </c>
      <c r="G168" s="40">
        <v>72</v>
      </c>
      <c r="H168" s="40">
        <f t="shared" si="30"/>
        <v>80</v>
      </c>
      <c r="I168" s="40">
        <f t="shared" si="31"/>
        <v>-8</v>
      </c>
      <c r="J168" s="43">
        <f t="shared" si="32"/>
        <v>11.399999999999999</v>
      </c>
      <c r="K168" s="1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3.5" customHeight="1">
      <c r="A169" s="10"/>
      <c r="B169" s="37" t="s">
        <v>45</v>
      </c>
      <c r="C169" s="38">
        <v>43506</v>
      </c>
      <c r="D169" s="30" t="s">
        <v>25</v>
      </c>
      <c r="E169" s="40">
        <f>J139</f>
        <v>12.299999999999999</v>
      </c>
      <c r="F169" s="40">
        <v>84</v>
      </c>
      <c r="G169" s="40">
        <v>72</v>
      </c>
      <c r="H169" s="40">
        <f t="shared" si="30"/>
        <v>72</v>
      </c>
      <c r="I169" s="40">
        <f t="shared" si="31"/>
        <v>0</v>
      </c>
      <c r="J169" s="43">
        <f t="shared" si="32"/>
        <v>12.299999999999999</v>
      </c>
      <c r="K169" s="1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3.5" customHeight="1">
      <c r="A170" s="10"/>
      <c r="B170" s="46" t="s">
        <v>58</v>
      </c>
      <c r="C170" s="47">
        <v>43506</v>
      </c>
      <c r="D170" s="48" t="s">
        <v>25</v>
      </c>
      <c r="E170" s="42">
        <f>J50</f>
        <v>10.5</v>
      </c>
      <c r="F170" s="42">
        <v>94</v>
      </c>
      <c r="G170" s="42">
        <v>72</v>
      </c>
      <c r="H170" s="42">
        <f t="shared" si="30"/>
        <v>83</v>
      </c>
      <c r="I170" s="42">
        <f t="shared" si="31"/>
        <v>-11</v>
      </c>
      <c r="J170" s="79">
        <f t="shared" si="32"/>
        <v>10.6</v>
      </c>
      <c r="K170" s="1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3.5" customHeight="1">
      <c r="A171" s="10"/>
      <c r="B171" s="31" t="s">
        <v>38</v>
      </c>
      <c r="C171" s="32">
        <v>43513</v>
      </c>
      <c r="D171" s="33" t="s">
        <v>23</v>
      </c>
      <c r="E171" s="35">
        <f>J160</f>
        <v>5.1</v>
      </c>
      <c r="F171" s="35">
        <v>78</v>
      </c>
      <c r="G171" s="35">
        <v>72</v>
      </c>
      <c r="H171" s="35">
        <f t="shared" si="30"/>
        <v>73</v>
      </c>
      <c r="I171" s="35">
        <f t="shared" si="31"/>
        <v>-1</v>
      </c>
      <c r="J171" s="78">
        <f t="shared" si="32"/>
        <v>5.1</v>
      </c>
      <c r="K171" s="1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3.5" customHeight="1">
      <c r="A172" s="10"/>
      <c r="B172" s="37" t="s">
        <v>39</v>
      </c>
      <c r="C172" s="38">
        <v>43513</v>
      </c>
      <c r="D172" s="30" t="s">
        <v>23</v>
      </c>
      <c r="E172" s="40">
        <f>J161</f>
        <v>1.399999999999999</v>
      </c>
      <c r="F172" s="40">
        <v>78</v>
      </c>
      <c r="G172" s="40">
        <v>72</v>
      </c>
      <c r="H172" s="40">
        <f t="shared" si="30"/>
        <v>77</v>
      </c>
      <c r="I172" s="40">
        <f t="shared" si="31"/>
        <v>-5</v>
      </c>
      <c r="J172" s="43">
        <f t="shared" si="32"/>
        <v>1.4999999999999991</v>
      </c>
      <c r="K172" s="1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3.5" customHeight="1">
      <c r="A173" s="10"/>
      <c r="B173" s="37" t="s">
        <v>41</v>
      </c>
      <c r="C173" s="38">
        <v>43513</v>
      </c>
      <c r="D173" s="30" t="s">
        <v>23</v>
      </c>
      <c r="E173" s="40">
        <f>J162</f>
        <v>0.2999999999999998</v>
      </c>
      <c r="F173" s="40">
        <v>74</v>
      </c>
      <c r="G173" s="40">
        <v>72</v>
      </c>
      <c r="H173" s="40">
        <f t="shared" si="30"/>
        <v>74</v>
      </c>
      <c r="I173" s="40">
        <f t="shared" si="31"/>
        <v>-2</v>
      </c>
      <c r="J173" s="43">
        <f t="shared" si="32"/>
        <v>0.2999999999999998</v>
      </c>
      <c r="K173" s="1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3.5" customHeight="1">
      <c r="A174" s="10"/>
      <c r="B174" s="37" t="s">
        <v>42</v>
      </c>
      <c r="C174" s="38">
        <v>43513</v>
      </c>
      <c r="D174" s="30" t="s">
        <v>23</v>
      </c>
      <c r="E174" s="39">
        <f>J163</f>
        <v>5.400000000000003</v>
      </c>
      <c r="F174" s="40">
        <v>79</v>
      </c>
      <c r="G174" s="40">
        <v>72</v>
      </c>
      <c r="H174" s="39">
        <f t="shared" si="30"/>
        <v>74</v>
      </c>
      <c r="I174" s="39">
        <f t="shared" si="31"/>
        <v>-2</v>
      </c>
      <c r="J174" s="43">
        <f t="shared" si="32"/>
        <v>5.400000000000003</v>
      </c>
      <c r="K174" s="1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3.5" customHeight="1">
      <c r="A175" s="10"/>
      <c r="B175" s="37" t="s">
        <v>47</v>
      </c>
      <c r="C175" s="38">
        <v>43513</v>
      </c>
      <c r="D175" s="30" t="s">
        <v>23</v>
      </c>
      <c r="E175" s="39">
        <f>J140</f>
        <v>7.3</v>
      </c>
      <c r="F175" s="40">
        <v>80</v>
      </c>
      <c r="G175" s="40">
        <v>72</v>
      </c>
      <c r="H175" s="39">
        <f t="shared" si="30"/>
        <v>73</v>
      </c>
      <c r="I175" s="39">
        <f t="shared" si="31"/>
        <v>-1</v>
      </c>
      <c r="J175" s="43">
        <f t="shared" si="32"/>
        <v>7.3</v>
      </c>
      <c r="K175" s="1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3.5" customHeight="1">
      <c r="A176" s="10"/>
      <c r="B176" s="37" t="s">
        <v>51</v>
      </c>
      <c r="C176" s="38">
        <v>43513</v>
      </c>
      <c r="D176" s="30" t="s">
        <v>23</v>
      </c>
      <c r="E176" s="39">
        <f>J155</f>
        <v>20.400000000000002</v>
      </c>
      <c r="F176" s="40">
        <v>90</v>
      </c>
      <c r="G176" s="40">
        <v>72</v>
      </c>
      <c r="H176" s="39">
        <f t="shared" si="30"/>
        <v>70</v>
      </c>
      <c r="I176" s="39">
        <f t="shared" si="31"/>
        <v>2</v>
      </c>
      <c r="J176" s="43">
        <f t="shared" si="32"/>
        <v>19.8</v>
      </c>
      <c r="K176" s="1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3.5" customHeight="1">
      <c r="A177" s="10"/>
      <c r="B177" s="37" t="s">
        <v>55</v>
      </c>
      <c r="C177" s="38">
        <v>43513</v>
      </c>
      <c r="D177" s="30" t="s">
        <v>23</v>
      </c>
      <c r="E177" s="40">
        <f>J157</f>
        <v>19.7</v>
      </c>
      <c r="F177" s="40">
        <v>122</v>
      </c>
      <c r="G177" s="40">
        <v>72</v>
      </c>
      <c r="H177" s="40">
        <f t="shared" si="30"/>
        <v>102</v>
      </c>
      <c r="I177" s="40">
        <f t="shared" si="31"/>
        <v>-30</v>
      </c>
      <c r="J177" s="43">
        <f t="shared" si="32"/>
        <v>19.8</v>
      </c>
      <c r="K177" s="1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3.5" customHeight="1">
      <c r="A178" s="10"/>
      <c r="B178" s="46" t="s">
        <v>56</v>
      </c>
      <c r="C178" s="47">
        <v>43513</v>
      </c>
      <c r="D178" s="48" t="s">
        <v>23</v>
      </c>
      <c r="E178" s="42">
        <f>J154</f>
        <v>20.200000000000003</v>
      </c>
      <c r="F178" s="42">
        <v>98</v>
      </c>
      <c r="G178" s="42">
        <v>72</v>
      </c>
      <c r="H178" s="42">
        <f t="shared" si="30"/>
        <v>78</v>
      </c>
      <c r="I178" s="42">
        <f t="shared" si="31"/>
        <v>-6</v>
      </c>
      <c r="J178" s="79">
        <f t="shared" si="32"/>
        <v>20.300000000000004</v>
      </c>
      <c r="K178" s="1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3.5" customHeight="1">
      <c r="A179" s="10"/>
      <c r="B179" s="31" t="s">
        <v>38</v>
      </c>
      <c r="C179" s="32">
        <v>43520</v>
      </c>
      <c r="D179" s="33" t="s">
        <v>140</v>
      </c>
      <c r="E179" s="35">
        <f>J171</f>
        <v>5.1</v>
      </c>
      <c r="F179" s="35">
        <v>82</v>
      </c>
      <c r="G179" s="35">
        <v>72</v>
      </c>
      <c r="H179" s="35">
        <f t="shared" si="30"/>
        <v>77</v>
      </c>
      <c r="I179" s="35">
        <f t="shared" si="31"/>
        <v>-5</v>
      </c>
      <c r="J179" s="78">
        <f t="shared" si="32"/>
        <v>5.199999999999999</v>
      </c>
      <c r="K179" s="1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3.5" customHeight="1">
      <c r="A180" s="10"/>
      <c r="B180" s="37" t="s">
        <v>39</v>
      </c>
      <c r="C180" s="38">
        <v>43520</v>
      </c>
      <c r="D180" s="30" t="s">
        <v>140</v>
      </c>
      <c r="E180" s="40">
        <f>J172</f>
        <v>1.4999999999999991</v>
      </c>
      <c r="F180" s="40">
        <v>79</v>
      </c>
      <c r="G180" s="40">
        <v>72</v>
      </c>
      <c r="H180" s="40">
        <f t="shared" si="30"/>
        <v>77</v>
      </c>
      <c r="I180" s="40">
        <f t="shared" si="31"/>
        <v>-5</v>
      </c>
      <c r="J180" s="43">
        <f t="shared" si="32"/>
        <v>1.5999999999999992</v>
      </c>
      <c r="K180" s="1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3.5" customHeight="1">
      <c r="A181" s="10"/>
      <c r="B181" s="37" t="s">
        <v>41</v>
      </c>
      <c r="C181" s="38">
        <v>43520</v>
      </c>
      <c r="D181" s="30" t="s">
        <v>140</v>
      </c>
      <c r="E181" s="40">
        <f>J173</f>
        <v>0.2999999999999998</v>
      </c>
      <c r="F181" s="40">
        <v>73</v>
      </c>
      <c r="G181" s="40">
        <v>72</v>
      </c>
      <c r="H181" s="40">
        <f t="shared" si="30"/>
        <v>73</v>
      </c>
      <c r="I181" s="40">
        <f t="shared" si="31"/>
        <v>-1</v>
      </c>
      <c r="J181" s="43">
        <f t="shared" si="32"/>
        <v>0.2999999999999998</v>
      </c>
      <c r="K181" s="1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3.5" customHeight="1">
      <c r="A182" s="10"/>
      <c r="B182" s="37" t="s">
        <v>42</v>
      </c>
      <c r="C182" s="38">
        <v>43520</v>
      </c>
      <c r="D182" s="30" t="s">
        <v>140</v>
      </c>
      <c r="E182" s="39">
        <f>J174</f>
        <v>5.400000000000003</v>
      </c>
      <c r="F182" s="40">
        <v>85</v>
      </c>
      <c r="G182" s="40">
        <v>72</v>
      </c>
      <c r="H182" s="39">
        <f t="shared" si="30"/>
        <v>80</v>
      </c>
      <c r="I182" s="39">
        <f t="shared" si="31"/>
        <v>-8</v>
      </c>
      <c r="J182" s="43">
        <f t="shared" si="32"/>
        <v>5.500000000000003</v>
      </c>
      <c r="K182" s="1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3.5" customHeight="1">
      <c r="A183" s="10"/>
      <c r="B183" s="37" t="s">
        <v>43</v>
      </c>
      <c r="C183" s="38">
        <v>43520</v>
      </c>
      <c r="D183" s="30" t="s">
        <v>140</v>
      </c>
      <c r="E183" s="39">
        <f>J164</f>
        <v>3.9999999999999996</v>
      </c>
      <c r="F183" s="40">
        <v>78</v>
      </c>
      <c r="G183" s="40">
        <v>72</v>
      </c>
      <c r="H183" s="39">
        <f t="shared" si="30"/>
        <v>74</v>
      </c>
      <c r="I183" s="39">
        <f t="shared" si="31"/>
        <v>-2</v>
      </c>
      <c r="J183" s="43">
        <f t="shared" si="32"/>
        <v>3.9999999999999996</v>
      </c>
      <c r="K183" s="1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3.5" customHeight="1">
      <c r="A184" s="10"/>
      <c r="B184" s="46" t="s">
        <v>46</v>
      </c>
      <c r="C184" s="47">
        <v>43520</v>
      </c>
      <c r="D184" s="48" t="s">
        <v>140</v>
      </c>
      <c r="E184" s="42">
        <f>J151</f>
        <v>13.799999999999999</v>
      </c>
      <c r="F184" s="42">
        <v>93</v>
      </c>
      <c r="G184" s="42">
        <v>72</v>
      </c>
      <c r="H184" s="42">
        <f t="shared" si="30"/>
        <v>79</v>
      </c>
      <c r="I184" s="42">
        <f t="shared" si="31"/>
        <v>-7</v>
      </c>
      <c r="J184" s="79">
        <f t="shared" si="32"/>
        <v>13.899999999999999</v>
      </c>
      <c r="K184" s="1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3.5" customHeight="1">
      <c r="A185" s="10"/>
      <c r="B185" s="31" t="s">
        <v>38</v>
      </c>
      <c r="C185" s="32">
        <v>43527</v>
      </c>
      <c r="D185" s="33" t="s">
        <v>18</v>
      </c>
      <c r="E185" s="35">
        <f aca="true" t="shared" si="33" ref="E185:E190">J179</f>
        <v>5.199999999999999</v>
      </c>
      <c r="F185" s="35">
        <v>74</v>
      </c>
      <c r="G185" s="35">
        <v>71</v>
      </c>
      <c r="H185" s="35">
        <f t="shared" si="30"/>
        <v>69</v>
      </c>
      <c r="I185" s="35">
        <f t="shared" si="31"/>
        <v>2</v>
      </c>
      <c r="J185" s="78">
        <f t="shared" si="32"/>
        <v>4.6</v>
      </c>
      <c r="K185" s="1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3.5" customHeight="1">
      <c r="A186" s="10"/>
      <c r="B186" s="37" t="s">
        <v>39</v>
      </c>
      <c r="C186" s="38">
        <v>43527</v>
      </c>
      <c r="D186" s="30" t="s">
        <v>18</v>
      </c>
      <c r="E186" s="40">
        <f t="shared" si="33"/>
        <v>1.5999999999999992</v>
      </c>
      <c r="F186" s="40">
        <v>68</v>
      </c>
      <c r="G186" s="40">
        <v>71</v>
      </c>
      <c r="H186" s="40">
        <f t="shared" si="30"/>
        <v>66</v>
      </c>
      <c r="I186" s="40">
        <f t="shared" si="31"/>
        <v>5</v>
      </c>
      <c r="J186" s="43">
        <f t="shared" si="32"/>
        <v>0.0999999999999992</v>
      </c>
      <c r="K186" s="1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3.5" customHeight="1">
      <c r="A187" s="10"/>
      <c r="B187" s="37" t="s">
        <v>41</v>
      </c>
      <c r="C187" s="38">
        <v>43527</v>
      </c>
      <c r="D187" s="30" t="s">
        <v>18</v>
      </c>
      <c r="E187" s="40">
        <f t="shared" si="33"/>
        <v>0.2999999999999998</v>
      </c>
      <c r="F187" s="40">
        <v>75</v>
      </c>
      <c r="G187" s="40">
        <v>71</v>
      </c>
      <c r="H187" s="40">
        <f t="shared" si="30"/>
        <v>75</v>
      </c>
      <c r="I187" s="40">
        <f t="shared" si="31"/>
        <v>-4</v>
      </c>
      <c r="J187" s="43">
        <f t="shared" si="32"/>
        <v>0.3999999999999998</v>
      </c>
      <c r="K187" s="1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3.5" customHeight="1">
      <c r="A188" s="10"/>
      <c r="B188" s="37" t="s">
        <v>42</v>
      </c>
      <c r="C188" s="38">
        <v>43527</v>
      </c>
      <c r="D188" s="30" t="s">
        <v>18</v>
      </c>
      <c r="E188" s="39">
        <f t="shared" si="33"/>
        <v>5.500000000000003</v>
      </c>
      <c r="F188" s="40">
        <v>81</v>
      </c>
      <c r="G188" s="40">
        <v>71</v>
      </c>
      <c r="H188" s="39">
        <f t="shared" si="30"/>
        <v>75</v>
      </c>
      <c r="I188" s="39">
        <f t="shared" si="31"/>
        <v>-4</v>
      </c>
      <c r="J188" s="43">
        <f t="shared" si="32"/>
        <v>5.600000000000002</v>
      </c>
      <c r="K188" s="1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3.5" customHeight="1">
      <c r="A189" s="10"/>
      <c r="B189" s="37" t="s">
        <v>43</v>
      </c>
      <c r="C189" s="38">
        <v>43527</v>
      </c>
      <c r="D189" s="30" t="s">
        <v>18</v>
      </c>
      <c r="E189" s="39">
        <f t="shared" si="33"/>
        <v>3.9999999999999996</v>
      </c>
      <c r="F189" s="40">
        <v>71</v>
      </c>
      <c r="G189" s="40">
        <v>71</v>
      </c>
      <c r="H189" s="39">
        <f t="shared" si="30"/>
        <v>67</v>
      </c>
      <c r="I189" s="39">
        <f t="shared" si="31"/>
        <v>4</v>
      </c>
      <c r="J189" s="43">
        <f t="shared" si="32"/>
        <v>2.8</v>
      </c>
      <c r="K189" s="1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3.5" customHeight="1">
      <c r="A190" s="10"/>
      <c r="B190" s="37" t="s">
        <v>46</v>
      </c>
      <c r="C190" s="38">
        <v>43527</v>
      </c>
      <c r="D190" s="30" t="s">
        <v>18</v>
      </c>
      <c r="E190" s="40">
        <f t="shared" si="33"/>
        <v>13.899999999999999</v>
      </c>
      <c r="F190" s="40">
        <v>91</v>
      </c>
      <c r="G190" s="40">
        <v>71</v>
      </c>
      <c r="H190" s="40">
        <f t="shared" si="30"/>
        <v>77</v>
      </c>
      <c r="I190" s="40">
        <f t="shared" si="31"/>
        <v>-6</v>
      </c>
      <c r="J190" s="43">
        <f t="shared" si="32"/>
        <v>13.999999999999998</v>
      </c>
      <c r="K190" s="1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3.5" customHeight="1">
      <c r="A191" s="10"/>
      <c r="B191" s="37" t="s">
        <v>47</v>
      </c>
      <c r="C191" s="38">
        <v>43527</v>
      </c>
      <c r="D191" s="30" t="s">
        <v>18</v>
      </c>
      <c r="E191" s="39">
        <f>J175</f>
        <v>7.3</v>
      </c>
      <c r="F191" s="40">
        <v>79</v>
      </c>
      <c r="G191" s="40">
        <v>71</v>
      </c>
      <c r="H191" s="39">
        <f t="shared" si="30"/>
        <v>72</v>
      </c>
      <c r="I191" s="39">
        <f t="shared" si="31"/>
        <v>-1</v>
      </c>
      <c r="J191" s="43">
        <f t="shared" si="32"/>
        <v>7.3</v>
      </c>
      <c r="K191" s="1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3.5" customHeight="1">
      <c r="A192" s="10"/>
      <c r="B192" s="37" t="s">
        <v>55</v>
      </c>
      <c r="C192" s="38">
        <v>43527</v>
      </c>
      <c r="D192" s="30" t="s">
        <v>18</v>
      </c>
      <c r="E192" s="40">
        <f>J177</f>
        <v>19.8</v>
      </c>
      <c r="F192" s="40">
        <v>114</v>
      </c>
      <c r="G192" s="40">
        <v>71</v>
      </c>
      <c r="H192" s="40">
        <f t="shared" si="30"/>
        <v>94</v>
      </c>
      <c r="I192" s="40">
        <f t="shared" si="31"/>
        <v>-23</v>
      </c>
      <c r="J192" s="43">
        <f t="shared" si="32"/>
        <v>19.900000000000002</v>
      </c>
      <c r="K192" s="1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3.5" customHeight="1">
      <c r="A193" s="10"/>
      <c r="B193" s="37" t="s">
        <v>51</v>
      </c>
      <c r="C193" s="38">
        <v>43527</v>
      </c>
      <c r="D193" s="30" t="s">
        <v>18</v>
      </c>
      <c r="E193" s="39">
        <f>J176</f>
        <v>19.8</v>
      </c>
      <c r="F193" s="40">
        <v>92</v>
      </c>
      <c r="G193" s="40">
        <v>71</v>
      </c>
      <c r="H193" s="39">
        <f t="shared" si="30"/>
        <v>72</v>
      </c>
      <c r="I193" s="39">
        <f t="shared" si="31"/>
        <v>-1</v>
      </c>
      <c r="J193" s="43">
        <f t="shared" si="32"/>
        <v>19.8</v>
      </c>
      <c r="K193" s="1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3.5" customHeight="1">
      <c r="A194" s="10"/>
      <c r="B194" s="46" t="s">
        <v>56</v>
      </c>
      <c r="C194" s="47">
        <v>43527</v>
      </c>
      <c r="D194" s="48" t="s">
        <v>18</v>
      </c>
      <c r="E194" s="42">
        <f>J178</f>
        <v>20.300000000000004</v>
      </c>
      <c r="F194" s="42">
        <v>96</v>
      </c>
      <c r="G194" s="42">
        <v>71</v>
      </c>
      <c r="H194" s="42">
        <f t="shared" si="30"/>
        <v>76</v>
      </c>
      <c r="I194" s="42">
        <f t="shared" si="31"/>
        <v>-5</v>
      </c>
      <c r="J194" s="79">
        <f t="shared" si="32"/>
        <v>20.400000000000006</v>
      </c>
      <c r="K194" s="1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3.5" customHeight="1">
      <c r="A195" s="10"/>
      <c r="B195" s="31" t="s">
        <v>38</v>
      </c>
      <c r="C195" s="32">
        <v>43534</v>
      </c>
      <c r="D195" s="33" t="s">
        <v>19</v>
      </c>
      <c r="E195" s="35">
        <f aca="true" t="shared" si="34" ref="E195:E200">J185</f>
        <v>4.6</v>
      </c>
      <c r="F195" s="35">
        <v>76</v>
      </c>
      <c r="G195" s="35">
        <v>72</v>
      </c>
      <c r="H195" s="35">
        <f t="shared" si="30"/>
        <v>71</v>
      </c>
      <c r="I195" s="35">
        <f t="shared" si="31"/>
        <v>1</v>
      </c>
      <c r="J195" s="78">
        <f t="shared" si="32"/>
        <v>4.3</v>
      </c>
      <c r="K195" s="1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3.5" customHeight="1">
      <c r="A196" s="10"/>
      <c r="B196" s="37" t="s">
        <v>39</v>
      </c>
      <c r="C196" s="38">
        <v>43534</v>
      </c>
      <c r="D196" s="30" t="s">
        <v>19</v>
      </c>
      <c r="E196" s="40">
        <f t="shared" si="34"/>
        <v>0.0999999999999992</v>
      </c>
      <c r="F196" s="40">
        <v>76</v>
      </c>
      <c r="G196" s="40">
        <v>72</v>
      </c>
      <c r="H196" s="40">
        <f t="shared" si="30"/>
        <v>76</v>
      </c>
      <c r="I196" s="40">
        <f t="shared" si="31"/>
        <v>-4</v>
      </c>
      <c r="J196" s="43">
        <f t="shared" si="32"/>
        <v>0.1999999999999992</v>
      </c>
      <c r="K196" s="1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3.5" customHeight="1">
      <c r="A197" s="10"/>
      <c r="B197" s="37" t="s">
        <v>41</v>
      </c>
      <c r="C197" s="38">
        <v>43534</v>
      </c>
      <c r="D197" s="30" t="s">
        <v>19</v>
      </c>
      <c r="E197" s="40">
        <f t="shared" si="34"/>
        <v>0.3999999999999998</v>
      </c>
      <c r="F197" s="40">
        <v>76</v>
      </c>
      <c r="G197" s="40">
        <v>72</v>
      </c>
      <c r="H197" s="40">
        <f t="shared" si="30"/>
        <v>76</v>
      </c>
      <c r="I197" s="40">
        <f t="shared" si="31"/>
        <v>-4</v>
      </c>
      <c r="J197" s="43">
        <f t="shared" si="32"/>
        <v>0.4999999999999998</v>
      </c>
      <c r="K197" s="1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3.5" customHeight="1">
      <c r="A198" s="10"/>
      <c r="B198" s="37" t="s">
        <v>42</v>
      </c>
      <c r="C198" s="38">
        <v>43534</v>
      </c>
      <c r="D198" s="30" t="s">
        <v>19</v>
      </c>
      <c r="E198" s="39">
        <f t="shared" si="34"/>
        <v>5.600000000000002</v>
      </c>
      <c r="F198" s="40">
        <v>82</v>
      </c>
      <c r="G198" s="40">
        <v>72</v>
      </c>
      <c r="H198" s="39">
        <f t="shared" si="30"/>
        <v>76</v>
      </c>
      <c r="I198" s="39">
        <f t="shared" si="31"/>
        <v>-4</v>
      </c>
      <c r="J198" s="43">
        <f t="shared" si="32"/>
        <v>5.700000000000002</v>
      </c>
      <c r="K198" s="1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3.5" customHeight="1">
      <c r="A199" s="10"/>
      <c r="B199" s="37" t="s">
        <v>43</v>
      </c>
      <c r="C199" s="38">
        <v>43534</v>
      </c>
      <c r="D199" s="30" t="s">
        <v>19</v>
      </c>
      <c r="E199" s="39">
        <f t="shared" si="34"/>
        <v>2.8</v>
      </c>
      <c r="F199" s="40">
        <v>76</v>
      </c>
      <c r="G199" s="40">
        <v>72</v>
      </c>
      <c r="H199" s="39">
        <f t="shared" si="30"/>
        <v>73</v>
      </c>
      <c r="I199" s="39">
        <f t="shared" si="31"/>
        <v>-1</v>
      </c>
      <c r="J199" s="43">
        <f t="shared" si="32"/>
        <v>2.8</v>
      </c>
      <c r="K199" s="1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3.5" customHeight="1">
      <c r="A200" s="10"/>
      <c r="B200" s="37" t="s">
        <v>46</v>
      </c>
      <c r="C200" s="38">
        <v>43534</v>
      </c>
      <c r="D200" s="30" t="s">
        <v>19</v>
      </c>
      <c r="E200" s="40">
        <f t="shared" si="34"/>
        <v>13.999999999999998</v>
      </c>
      <c r="F200" s="40">
        <v>86</v>
      </c>
      <c r="G200" s="40">
        <v>72</v>
      </c>
      <c r="H200" s="40">
        <f t="shared" si="30"/>
        <v>72</v>
      </c>
      <c r="I200" s="40">
        <f t="shared" si="31"/>
        <v>0</v>
      </c>
      <c r="J200" s="43">
        <f t="shared" si="32"/>
        <v>13.999999999999998</v>
      </c>
      <c r="K200" s="1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3.5" customHeight="1">
      <c r="A201" s="10"/>
      <c r="B201" s="37" t="s">
        <v>51</v>
      </c>
      <c r="C201" s="38">
        <v>43534</v>
      </c>
      <c r="D201" s="30" t="s">
        <v>19</v>
      </c>
      <c r="E201" s="39">
        <f>J193</f>
        <v>19.8</v>
      </c>
      <c r="F201" s="40">
        <v>100</v>
      </c>
      <c r="G201" s="40">
        <v>72</v>
      </c>
      <c r="H201" s="39">
        <f t="shared" si="30"/>
        <v>80</v>
      </c>
      <c r="I201" s="39">
        <f t="shared" si="31"/>
        <v>-8</v>
      </c>
      <c r="J201" s="43">
        <f t="shared" si="32"/>
        <v>19.900000000000002</v>
      </c>
      <c r="K201" s="1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3.5" customHeight="1">
      <c r="A202" s="10"/>
      <c r="B202" s="37" t="s">
        <v>40</v>
      </c>
      <c r="C202" s="38">
        <v>43534</v>
      </c>
      <c r="D202" s="30" t="s">
        <v>19</v>
      </c>
      <c r="E202" s="40">
        <f>J166</f>
        <v>1.9000000000000004</v>
      </c>
      <c r="F202" s="40">
        <v>78</v>
      </c>
      <c r="G202" s="40">
        <v>72</v>
      </c>
      <c r="H202" s="40">
        <f t="shared" si="30"/>
        <v>76</v>
      </c>
      <c r="I202" s="40">
        <f t="shared" si="31"/>
        <v>-4</v>
      </c>
      <c r="J202" s="43">
        <f t="shared" si="32"/>
        <v>2.0000000000000004</v>
      </c>
      <c r="K202" s="1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3.5" customHeight="1">
      <c r="A203" s="10"/>
      <c r="B203" s="37" t="s">
        <v>158</v>
      </c>
      <c r="C203" s="38">
        <v>43534</v>
      </c>
      <c r="D203" s="30" t="s">
        <v>19</v>
      </c>
      <c r="E203" s="40">
        <v>11.9</v>
      </c>
      <c r="F203" s="40">
        <v>93</v>
      </c>
      <c r="G203" s="40">
        <v>72</v>
      </c>
      <c r="H203" s="40">
        <f t="shared" si="30"/>
        <v>81</v>
      </c>
      <c r="I203" s="40">
        <f t="shared" si="31"/>
        <v>-9</v>
      </c>
      <c r="J203" s="43">
        <f t="shared" si="32"/>
        <v>12</v>
      </c>
      <c r="K203" s="1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3.5" customHeight="1">
      <c r="A204" s="10"/>
      <c r="B204" s="46" t="s">
        <v>47</v>
      </c>
      <c r="C204" s="47">
        <v>43534</v>
      </c>
      <c r="D204" s="48" t="s">
        <v>19</v>
      </c>
      <c r="E204" s="42">
        <f>J191</f>
        <v>7.3</v>
      </c>
      <c r="F204" s="42">
        <v>71</v>
      </c>
      <c r="G204" s="42">
        <v>72</v>
      </c>
      <c r="H204" s="42">
        <f t="shared" si="30"/>
        <v>64</v>
      </c>
      <c r="I204" s="42">
        <f t="shared" si="31"/>
        <v>8</v>
      </c>
      <c r="J204" s="79">
        <f t="shared" si="32"/>
        <v>4.9</v>
      </c>
      <c r="K204" s="1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73"/>
  <sheetViews>
    <sheetView showGridLines="0" zoomScalePageLayoutView="0" workbookViewId="0" topLeftCell="A1">
      <selection activeCell="A1" sqref="A1"/>
    </sheetView>
  </sheetViews>
  <sheetFormatPr defaultColWidth="8.8515625" defaultRowHeight="14.25" customHeight="1"/>
  <cols>
    <col min="1" max="1" width="8.8515625" style="5" customWidth="1"/>
    <col min="2" max="2" width="19.7109375" style="5" customWidth="1"/>
    <col min="3" max="3" width="12.8515625" style="5" customWidth="1"/>
    <col min="4" max="4" width="18.28125" style="5" customWidth="1"/>
    <col min="5" max="5" width="10.140625" style="5" customWidth="1"/>
    <col min="6" max="6" width="8.8515625" style="5" customWidth="1"/>
    <col min="7" max="9" width="9.140625" style="5" customWidth="1"/>
    <col min="10" max="10" width="8.8515625" style="5" customWidth="1"/>
    <col min="11" max="13" width="9.140625" style="5" customWidth="1"/>
    <col min="14" max="14" width="8.8515625" style="5" customWidth="1"/>
    <col min="15" max="15" width="9.140625" style="5" customWidth="1"/>
    <col min="16" max="16" width="14.28125" style="5" customWidth="1"/>
    <col min="17" max="19" width="8.8515625" style="5" customWidth="1"/>
    <col min="20" max="16384" width="8.8515625" style="5" customWidth="1"/>
  </cols>
  <sheetData>
    <row r="1" spans="1:18" ht="13.5" customHeight="1">
      <c r="A1" s="6" t="s">
        <v>6</v>
      </c>
      <c r="B1" s="7"/>
      <c r="C1" s="6" t="s">
        <v>165</v>
      </c>
      <c r="D1" s="8"/>
      <c r="E1" s="8"/>
      <c r="F1" s="30" t="s">
        <v>166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</row>
    <row r="3" spans="1:18" ht="13.5" customHeight="1">
      <c r="A3" s="10"/>
      <c r="B3" s="11" t="s">
        <v>8</v>
      </c>
      <c r="C3" s="12">
        <v>43072</v>
      </c>
      <c r="D3" s="12">
        <v>43079</v>
      </c>
      <c r="E3" s="12">
        <v>43086</v>
      </c>
      <c r="F3" s="12">
        <v>43107</v>
      </c>
      <c r="G3" s="12">
        <v>43114</v>
      </c>
      <c r="H3" s="12">
        <v>43121</v>
      </c>
      <c r="I3" s="12">
        <v>43128</v>
      </c>
      <c r="J3" s="12">
        <v>43135</v>
      </c>
      <c r="K3" s="12">
        <v>43142</v>
      </c>
      <c r="L3" s="12">
        <v>43149</v>
      </c>
      <c r="M3" s="12">
        <v>43156</v>
      </c>
      <c r="N3" s="12">
        <v>43163</v>
      </c>
      <c r="O3" s="12">
        <v>43171</v>
      </c>
      <c r="P3" s="82"/>
      <c r="Q3" s="15"/>
      <c r="R3" s="8"/>
    </row>
    <row r="4" spans="1:18" ht="42.75" customHeight="1">
      <c r="A4" s="10"/>
      <c r="B4" s="16" t="s">
        <v>16</v>
      </c>
      <c r="C4" s="18" t="s">
        <v>26</v>
      </c>
      <c r="D4" s="18" t="s">
        <v>17</v>
      </c>
      <c r="E4" s="18" t="s">
        <v>30</v>
      </c>
      <c r="F4" s="18" t="s">
        <v>20</v>
      </c>
      <c r="G4" s="18" t="s">
        <v>32</v>
      </c>
      <c r="H4" s="18" t="s">
        <v>28</v>
      </c>
      <c r="I4" s="18" t="s">
        <v>31</v>
      </c>
      <c r="J4" s="18" t="s">
        <v>21</v>
      </c>
      <c r="K4" s="18" t="s">
        <v>25</v>
      </c>
      <c r="L4" s="18" t="s">
        <v>24</v>
      </c>
      <c r="M4" s="18" t="s">
        <v>22</v>
      </c>
      <c r="N4" s="18" t="s">
        <v>18</v>
      </c>
      <c r="O4" s="18" t="s">
        <v>19</v>
      </c>
      <c r="P4" s="18" t="s">
        <v>167</v>
      </c>
      <c r="Q4" s="15"/>
      <c r="R4" s="8"/>
    </row>
    <row r="5" spans="1:18" ht="13.5" customHeight="1">
      <c r="A5" s="10"/>
      <c r="B5" s="22" t="s">
        <v>38</v>
      </c>
      <c r="C5" s="24">
        <f aca="true" t="shared" si="0" ref="C5:C12">I29</f>
        <v>87</v>
      </c>
      <c r="D5" s="24">
        <f aca="true" t="shared" si="1" ref="D5:D14">I37</f>
        <v>73</v>
      </c>
      <c r="E5" s="24">
        <f>I47</f>
        <v>81</v>
      </c>
      <c r="F5" s="24">
        <f>I57</f>
        <v>81</v>
      </c>
      <c r="G5" s="24">
        <f>I72</f>
        <v>82</v>
      </c>
      <c r="H5" s="24">
        <f>I85</f>
        <v>80</v>
      </c>
      <c r="I5" s="24">
        <f>I99</f>
        <v>80</v>
      </c>
      <c r="J5" s="24">
        <f>I110</f>
        <v>76</v>
      </c>
      <c r="K5" s="25"/>
      <c r="L5" s="24">
        <f>I132</f>
        <v>74</v>
      </c>
      <c r="M5" s="24">
        <f>I144</f>
        <v>80</v>
      </c>
      <c r="N5" s="24">
        <f>I153</f>
        <v>83</v>
      </c>
      <c r="O5" s="24">
        <f>I165</f>
        <v>77</v>
      </c>
      <c r="P5" s="64">
        <f aca="true" t="shared" si="2" ref="P5:P25">SUM(SMALL(C5:O5,1))+SUM(SMALL(C5:O5,2))+SUM(SMALL(C5:O5,3))+SUM(SMALL(C5:O5,4))+SUM(SMALL(C5:O5,5))+SUM(SMALL(C5:O5,6))+SUM(SMALL(C5:O5,7))</f>
        <v>540</v>
      </c>
      <c r="Q5" s="15"/>
      <c r="R5" s="8"/>
    </row>
    <row r="6" spans="1:18" ht="13.5" customHeight="1">
      <c r="A6" s="10"/>
      <c r="B6" s="22" t="s">
        <v>39</v>
      </c>
      <c r="C6" s="24">
        <f t="shared" si="0"/>
        <v>78</v>
      </c>
      <c r="D6" s="24">
        <f t="shared" si="1"/>
        <v>73</v>
      </c>
      <c r="E6" s="24">
        <f>I48</f>
        <v>80</v>
      </c>
      <c r="F6" s="24">
        <f>I58</f>
        <v>77</v>
      </c>
      <c r="G6" s="24">
        <f>I73</f>
        <v>81</v>
      </c>
      <c r="H6" s="24">
        <f>I86</f>
        <v>77</v>
      </c>
      <c r="I6" s="24">
        <f>I100</f>
        <v>81</v>
      </c>
      <c r="J6" s="24">
        <f>I111</f>
        <v>72</v>
      </c>
      <c r="K6" s="24">
        <f>I121</f>
        <v>78</v>
      </c>
      <c r="L6" s="24">
        <f>I133</f>
        <v>73</v>
      </c>
      <c r="M6" s="24">
        <f>I145</f>
        <v>77</v>
      </c>
      <c r="N6" s="24">
        <f>I154</f>
        <v>79</v>
      </c>
      <c r="O6" s="24">
        <f>I166</f>
        <v>77</v>
      </c>
      <c r="P6" s="64">
        <f t="shared" si="2"/>
        <v>526</v>
      </c>
      <c r="Q6" s="15"/>
      <c r="R6" s="8"/>
    </row>
    <row r="7" spans="1:18" ht="13.5" customHeight="1">
      <c r="A7" s="10"/>
      <c r="B7" s="22" t="s">
        <v>40</v>
      </c>
      <c r="C7" s="24">
        <f t="shared" si="0"/>
        <v>80</v>
      </c>
      <c r="D7" s="24">
        <f t="shared" si="1"/>
        <v>78</v>
      </c>
      <c r="E7" s="25"/>
      <c r="F7" s="24">
        <f>I67</f>
        <v>77</v>
      </c>
      <c r="G7" s="24">
        <f>I82</f>
        <v>82</v>
      </c>
      <c r="H7" s="24">
        <f>I95</f>
        <v>81</v>
      </c>
      <c r="I7" s="25"/>
      <c r="J7" s="24">
        <f>I118</f>
        <v>82</v>
      </c>
      <c r="K7" s="25"/>
      <c r="L7" s="25"/>
      <c r="M7" s="25"/>
      <c r="N7" s="25"/>
      <c r="O7" s="25"/>
      <c r="P7" s="26" t="e">
        <f t="shared" si="2"/>
        <v>#NUM!</v>
      </c>
      <c r="Q7" s="15"/>
      <c r="R7" s="8"/>
    </row>
    <row r="8" spans="1:18" ht="13.5" customHeight="1">
      <c r="A8" s="10"/>
      <c r="B8" s="22" t="s">
        <v>45</v>
      </c>
      <c r="C8" s="24">
        <f t="shared" si="0"/>
        <v>86</v>
      </c>
      <c r="D8" s="24">
        <f t="shared" si="1"/>
        <v>91</v>
      </c>
      <c r="E8" s="25"/>
      <c r="F8" s="24">
        <f>I71</f>
        <v>95</v>
      </c>
      <c r="G8" s="24">
        <f>I84</f>
        <v>94</v>
      </c>
      <c r="H8" s="24">
        <f>I97</f>
        <v>86</v>
      </c>
      <c r="I8" s="24">
        <f>I109</f>
        <v>82</v>
      </c>
      <c r="J8" s="24">
        <f>I117</f>
        <v>87</v>
      </c>
      <c r="K8" s="24">
        <f>I127</f>
        <v>81</v>
      </c>
      <c r="L8" s="24">
        <f>I139</f>
        <v>75</v>
      </c>
      <c r="M8" s="24">
        <f>I149</f>
        <v>88</v>
      </c>
      <c r="N8" s="25"/>
      <c r="O8" s="25"/>
      <c r="P8" s="64">
        <f t="shared" si="2"/>
        <v>585</v>
      </c>
      <c r="Q8" s="15"/>
      <c r="R8" s="8"/>
    </row>
    <row r="9" spans="1:18" ht="13.5" customHeight="1">
      <c r="A9" s="10"/>
      <c r="B9" s="22" t="s">
        <v>52</v>
      </c>
      <c r="C9" s="24">
        <f t="shared" si="0"/>
        <v>91</v>
      </c>
      <c r="D9" s="24">
        <f t="shared" si="1"/>
        <v>81</v>
      </c>
      <c r="E9" s="24">
        <f>I49</f>
        <v>93</v>
      </c>
      <c r="F9" s="24">
        <f>I59</f>
        <v>94</v>
      </c>
      <c r="G9" s="24">
        <f>I74</f>
        <v>80</v>
      </c>
      <c r="H9" s="24">
        <f>I87</f>
        <v>83</v>
      </c>
      <c r="I9" s="24">
        <f>I101</f>
        <v>88</v>
      </c>
      <c r="J9" s="24">
        <f>I112</f>
        <v>81</v>
      </c>
      <c r="K9" s="24">
        <f>I122</f>
        <v>81</v>
      </c>
      <c r="L9" s="24">
        <f>I134</f>
        <v>80</v>
      </c>
      <c r="M9" s="25"/>
      <c r="N9" s="24">
        <f>I161</f>
        <v>81</v>
      </c>
      <c r="O9" s="25"/>
      <c r="P9" s="64">
        <f t="shared" si="2"/>
        <v>567</v>
      </c>
      <c r="Q9" s="15"/>
      <c r="R9" s="8"/>
    </row>
    <row r="10" spans="1:18" ht="13.5" customHeight="1">
      <c r="A10" s="10"/>
      <c r="B10" s="22" t="s">
        <v>41</v>
      </c>
      <c r="C10" s="24">
        <f t="shared" si="0"/>
        <v>72</v>
      </c>
      <c r="D10" s="24">
        <f t="shared" si="1"/>
        <v>74</v>
      </c>
      <c r="E10" s="24">
        <f>I50</f>
        <v>78</v>
      </c>
      <c r="F10" s="24">
        <f>I60</f>
        <v>81</v>
      </c>
      <c r="G10" s="24">
        <f>I75</f>
        <v>79</v>
      </c>
      <c r="H10" s="24">
        <f>I88</f>
        <v>76</v>
      </c>
      <c r="I10" s="24">
        <f>I102</f>
        <v>72</v>
      </c>
      <c r="J10" s="24">
        <f>I113</f>
        <v>82</v>
      </c>
      <c r="K10" s="24">
        <f>I123</f>
        <v>74</v>
      </c>
      <c r="L10" s="24">
        <f>I135</f>
        <v>73</v>
      </c>
      <c r="M10" s="24">
        <f>I146</f>
        <v>73</v>
      </c>
      <c r="N10" s="24">
        <f>I155</f>
        <v>71</v>
      </c>
      <c r="O10" s="24">
        <f>I167</f>
        <v>72</v>
      </c>
      <c r="P10" s="64">
        <f t="shared" si="2"/>
        <v>507</v>
      </c>
      <c r="Q10" s="15"/>
      <c r="R10" s="8"/>
    </row>
    <row r="11" spans="1:18" ht="13.5" customHeight="1">
      <c r="A11" s="10"/>
      <c r="B11" s="22" t="s">
        <v>42</v>
      </c>
      <c r="C11" s="24">
        <f t="shared" si="0"/>
        <v>80</v>
      </c>
      <c r="D11" s="24">
        <f t="shared" si="1"/>
        <v>84</v>
      </c>
      <c r="E11" s="24">
        <f>I51</f>
        <v>101</v>
      </c>
      <c r="F11" s="24">
        <f>I61</f>
        <v>84</v>
      </c>
      <c r="G11" s="24">
        <f>I76</f>
        <v>87</v>
      </c>
      <c r="H11" s="24">
        <f>I89</f>
        <v>79</v>
      </c>
      <c r="I11" s="24">
        <f>I103</f>
        <v>85</v>
      </c>
      <c r="J11" s="24">
        <f>I114</f>
        <v>80</v>
      </c>
      <c r="K11" s="24">
        <f>I124</f>
        <v>84</v>
      </c>
      <c r="L11" s="24">
        <f>I136</f>
        <v>81</v>
      </c>
      <c r="M11" s="25"/>
      <c r="N11" s="24">
        <f>I160</f>
        <v>82</v>
      </c>
      <c r="O11" s="24">
        <f>I171</f>
        <v>81</v>
      </c>
      <c r="P11" s="64">
        <f t="shared" si="2"/>
        <v>567</v>
      </c>
      <c r="Q11" s="15"/>
      <c r="R11" s="8"/>
    </row>
    <row r="12" spans="1:18" ht="13.5" customHeight="1">
      <c r="A12" s="10"/>
      <c r="B12" s="22" t="s">
        <v>43</v>
      </c>
      <c r="C12" s="24">
        <f t="shared" si="0"/>
        <v>78</v>
      </c>
      <c r="D12" s="24">
        <f t="shared" si="1"/>
        <v>78</v>
      </c>
      <c r="E12" s="24">
        <f>I52</f>
        <v>89</v>
      </c>
      <c r="F12" s="24">
        <f>I62</f>
        <v>74</v>
      </c>
      <c r="G12" s="24">
        <f>I77</f>
        <v>78</v>
      </c>
      <c r="H12" s="24">
        <f>I90</f>
        <v>79</v>
      </c>
      <c r="I12" s="24">
        <f>I104</f>
        <v>84</v>
      </c>
      <c r="J12" s="24">
        <f>I115</f>
        <v>77</v>
      </c>
      <c r="K12" s="24">
        <f>I125</f>
        <v>74</v>
      </c>
      <c r="L12" s="24">
        <f>I137</f>
        <v>72</v>
      </c>
      <c r="M12" s="24">
        <f>I147</f>
        <v>78</v>
      </c>
      <c r="N12" s="24">
        <f>I156</f>
        <v>76</v>
      </c>
      <c r="O12" s="24">
        <f>I168</f>
        <v>79</v>
      </c>
      <c r="P12" s="64">
        <f t="shared" si="2"/>
        <v>529</v>
      </c>
      <c r="Q12" s="15"/>
      <c r="R12" s="8"/>
    </row>
    <row r="13" spans="1:18" ht="13.5" customHeight="1">
      <c r="A13" s="10"/>
      <c r="B13" s="22" t="s">
        <v>44</v>
      </c>
      <c r="C13" s="25"/>
      <c r="D13" s="24">
        <f t="shared" si="1"/>
        <v>98</v>
      </c>
      <c r="E13" s="24">
        <f>I53</f>
        <v>88</v>
      </c>
      <c r="F13" s="24">
        <f>I63</f>
        <v>98</v>
      </c>
      <c r="G13" s="24">
        <f>I78</f>
        <v>88</v>
      </c>
      <c r="H13" s="24">
        <f>I91</f>
        <v>82</v>
      </c>
      <c r="I13" s="25"/>
      <c r="J13" s="24">
        <f>I119</f>
        <v>85</v>
      </c>
      <c r="K13" s="24">
        <f>I128</f>
        <v>98</v>
      </c>
      <c r="L13" s="24">
        <f>I140</f>
        <v>93</v>
      </c>
      <c r="M13" s="24">
        <f>I150</f>
        <v>98</v>
      </c>
      <c r="N13" s="24">
        <f>I158</f>
        <v>111</v>
      </c>
      <c r="O13" s="25"/>
      <c r="P13" s="64">
        <f t="shared" si="2"/>
        <v>632</v>
      </c>
      <c r="Q13" s="15"/>
      <c r="R13" s="8"/>
    </row>
    <row r="14" spans="1:18" ht="13.5" customHeight="1">
      <c r="A14" s="10"/>
      <c r="B14" s="22" t="s">
        <v>84</v>
      </c>
      <c r="C14" s="25"/>
      <c r="D14" s="24">
        <f t="shared" si="1"/>
        <v>82</v>
      </c>
      <c r="E14" s="25"/>
      <c r="F14" s="24">
        <f>I68</f>
        <v>99</v>
      </c>
      <c r="G14" s="24">
        <f>I83</f>
        <v>87</v>
      </c>
      <c r="H14" s="22" t="s">
        <v>98</v>
      </c>
      <c r="I14" s="22" t="s">
        <v>98</v>
      </c>
      <c r="J14" s="22" t="s">
        <v>98</v>
      </c>
      <c r="K14" s="24">
        <f>I126</f>
        <v>80</v>
      </c>
      <c r="L14" s="24">
        <f>I138</f>
        <v>82</v>
      </c>
      <c r="M14" s="24">
        <f>I148</f>
        <v>92</v>
      </c>
      <c r="N14" s="24">
        <f>I157</f>
        <v>87</v>
      </c>
      <c r="O14" s="22" t="s">
        <v>98</v>
      </c>
      <c r="P14" s="64">
        <f t="shared" si="2"/>
        <v>609</v>
      </c>
      <c r="Q14" s="15"/>
      <c r="R14" s="8"/>
    </row>
    <row r="15" spans="1:18" ht="13.5" customHeight="1">
      <c r="A15" s="10"/>
      <c r="B15" s="22" t="s">
        <v>46</v>
      </c>
      <c r="C15" s="25"/>
      <c r="D15" s="25"/>
      <c r="E15" s="24">
        <f>I54</f>
        <v>93</v>
      </c>
      <c r="F15" s="24">
        <f>I64</f>
        <v>102</v>
      </c>
      <c r="G15" s="24">
        <f>I79</f>
        <v>91</v>
      </c>
      <c r="H15" s="24">
        <f>I92</f>
        <v>86</v>
      </c>
      <c r="I15" s="24">
        <f>I105</f>
        <v>86</v>
      </c>
      <c r="J15" s="25"/>
      <c r="K15" s="24">
        <f>I130</f>
        <v>88</v>
      </c>
      <c r="L15" s="25"/>
      <c r="M15" s="24">
        <f>I152</f>
        <v>90</v>
      </c>
      <c r="N15" s="24">
        <f>I159</f>
        <v>99</v>
      </c>
      <c r="O15" s="24">
        <f>I170</f>
        <v>94</v>
      </c>
      <c r="P15" s="64">
        <f t="shared" si="2"/>
        <v>628</v>
      </c>
      <c r="Q15" s="15"/>
      <c r="R15" s="8"/>
    </row>
    <row r="16" spans="1:18" ht="13.5" customHeight="1">
      <c r="A16" s="10"/>
      <c r="B16" s="22" t="s">
        <v>47</v>
      </c>
      <c r="C16" s="25"/>
      <c r="D16" s="25"/>
      <c r="E16" s="24">
        <f>I55</f>
        <v>92</v>
      </c>
      <c r="F16" s="24">
        <f>I65</f>
        <v>93</v>
      </c>
      <c r="G16" s="24">
        <f>I80</f>
        <v>87</v>
      </c>
      <c r="H16" s="24">
        <f>I93</f>
        <v>90</v>
      </c>
      <c r="I16" s="24">
        <f>I106</f>
        <v>95</v>
      </c>
      <c r="J16" s="25"/>
      <c r="K16" s="24">
        <f>I131</f>
        <v>86</v>
      </c>
      <c r="L16" s="24">
        <f>I141</f>
        <v>80</v>
      </c>
      <c r="M16" s="25"/>
      <c r="N16" s="24">
        <f>I163</f>
        <v>78</v>
      </c>
      <c r="O16" s="24">
        <f>I172</f>
        <v>82</v>
      </c>
      <c r="P16" s="64">
        <f t="shared" si="2"/>
        <v>595</v>
      </c>
      <c r="Q16" s="15"/>
      <c r="R16" s="8"/>
    </row>
    <row r="17" spans="1:18" ht="13.5" customHeight="1">
      <c r="A17" s="10"/>
      <c r="B17" s="22" t="s">
        <v>148</v>
      </c>
      <c r="C17" s="25"/>
      <c r="D17" s="25"/>
      <c r="E17" s="24">
        <f>I56</f>
        <v>101</v>
      </c>
      <c r="F17" s="24">
        <f>I66</f>
        <v>116</v>
      </c>
      <c r="G17" s="24">
        <f>I81</f>
        <v>108</v>
      </c>
      <c r="H17" s="24">
        <f>I94</f>
        <v>96</v>
      </c>
      <c r="I17" s="87">
        <f>I107</f>
        <v>104</v>
      </c>
      <c r="J17" s="25"/>
      <c r="K17" s="25"/>
      <c r="L17" s="24">
        <f>I142</f>
        <v>92</v>
      </c>
      <c r="M17" s="25"/>
      <c r="N17" s="24">
        <f>I164</f>
        <v>94</v>
      </c>
      <c r="O17" s="24">
        <f>I173</f>
        <v>101</v>
      </c>
      <c r="P17" s="64">
        <f t="shared" si="2"/>
        <v>696</v>
      </c>
      <c r="Q17" s="15"/>
      <c r="R17" s="8"/>
    </row>
    <row r="18" spans="1:18" ht="13.5" customHeight="1">
      <c r="A18" s="10"/>
      <c r="B18" s="22" t="s">
        <v>51</v>
      </c>
      <c r="C18" s="25"/>
      <c r="D18" s="25"/>
      <c r="E18" s="25"/>
      <c r="F18" s="24">
        <f>I69</f>
        <v>124</v>
      </c>
      <c r="G18" s="25"/>
      <c r="H18" s="25"/>
      <c r="I18" s="25"/>
      <c r="J18" s="25"/>
      <c r="K18" s="25"/>
      <c r="L18" s="25"/>
      <c r="M18" s="25"/>
      <c r="N18" s="25"/>
      <c r="O18" s="25"/>
      <c r="P18" s="26" t="e">
        <f t="shared" si="2"/>
        <v>#NUM!</v>
      </c>
      <c r="Q18" s="15"/>
      <c r="R18" s="8"/>
    </row>
    <row r="19" spans="1:18" ht="13.5" customHeight="1">
      <c r="A19" s="10"/>
      <c r="B19" s="22" t="s">
        <v>55</v>
      </c>
      <c r="C19" s="25"/>
      <c r="D19" s="25"/>
      <c r="E19" s="25"/>
      <c r="F19" s="24">
        <f>I70</f>
        <v>122</v>
      </c>
      <c r="G19" s="25"/>
      <c r="H19" s="25"/>
      <c r="I19" s="25"/>
      <c r="J19" s="25"/>
      <c r="K19" s="25"/>
      <c r="L19" s="25"/>
      <c r="M19" s="25"/>
      <c r="N19" s="25"/>
      <c r="O19" s="25"/>
      <c r="P19" s="26" t="e">
        <f t="shared" si="2"/>
        <v>#NUM!</v>
      </c>
      <c r="Q19" s="15"/>
      <c r="R19" s="8"/>
    </row>
    <row r="20" spans="1:18" ht="13.5" customHeight="1">
      <c r="A20" s="10"/>
      <c r="B20" s="22" t="s">
        <v>168</v>
      </c>
      <c r="C20" s="25"/>
      <c r="D20" s="25"/>
      <c r="E20" s="25"/>
      <c r="F20" s="25"/>
      <c r="G20" s="25"/>
      <c r="H20" s="24">
        <f>I98</f>
        <v>76</v>
      </c>
      <c r="I20" s="25"/>
      <c r="J20" s="24">
        <f>I120</f>
        <v>77</v>
      </c>
      <c r="K20" s="25"/>
      <c r="L20" s="25"/>
      <c r="M20" s="25"/>
      <c r="N20" s="25"/>
      <c r="O20" s="25"/>
      <c r="P20" s="26" t="e">
        <f t="shared" si="2"/>
        <v>#NUM!</v>
      </c>
      <c r="Q20" s="15"/>
      <c r="R20" s="8"/>
    </row>
    <row r="21" spans="1:18" ht="13.5" customHeight="1">
      <c r="A21" s="10"/>
      <c r="B21" s="22" t="s">
        <v>169</v>
      </c>
      <c r="C21" s="25"/>
      <c r="D21" s="25"/>
      <c r="E21" s="25"/>
      <c r="F21" s="25"/>
      <c r="G21" s="25"/>
      <c r="H21" s="25"/>
      <c r="I21" s="25"/>
      <c r="J21" s="25"/>
      <c r="K21" s="24">
        <f>I129</f>
        <v>102</v>
      </c>
      <c r="L21" s="25"/>
      <c r="M21" s="25"/>
      <c r="N21" s="24">
        <f>I162</f>
        <v>86</v>
      </c>
      <c r="O21" s="25"/>
      <c r="P21" s="26" t="e">
        <f t="shared" si="2"/>
        <v>#NUM!</v>
      </c>
      <c r="Q21" s="15"/>
      <c r="R21" s="8"/>
    </row>
    <row r="22" spans="1:18" ht="13.5" customHeight="1">
      <c r="A22" s="10"/>
      <c r="B22" s="22" t="s">
        <v>121</v>
      </c>
      <c r="C22" s="25"/>
      <c r="D22" s="25"/>
      <c r="E22" s="25"/>
      <c r="F22" s="25"/>
      <c r="G22" s="25"/>
      <c r="H22" s="25"/>
      <c r="I22" s="25"/>
      <c r="J22" s="25"/>
      <c r="K22" s="25"/>
      <c r="L22" s="24">
        <f>I143</f>
        <v>75</v>
      </c>
      <c r="M22" s="25"/>
      <c r="N22" s="25"/>
      <c r="O22" s="25"/>
      <c r="P22" s="26" t="e">
        <f t="shared" si="2"/>
        <v>#NUM!</v>
      </c>
      <c r="Q22" s="15"/>
      <c r="R22" s="8"/>
    </row>
    <row r="23" spans="1:18" ht="13.5" customHeight="1">
      <c r="A23" s="1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4">
        <f>I151</f>
        <v>101</v>
      </c>
      <c r="N23" s="25"/>
      <c r="O23" s="25"/>
      <c r="P23" s="26" t="e">
        <f t="shared" si="2"/>
        <v>#NUM!</v>
      </c>
      <c r="Q23" s="15"/>
      <c r="R23" s="8"/>
    </row>
    <row r="24" spans="1:18" ht="13.5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e">
        <f t="shared" si="2"/>
        <v>#NUM!</v>
      </c>
      <c r="Q24" s="15"/>
      <c r="R24" s="8"/>
    </row>
    <row r="25" spans="1:18" ht="13.5" customHeight="1">
      <c r="A25" s="1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 t="e">
        <f t="shared" si="2"/>
        <v>#NUM!</v>
      </c>
      <c r="Q25" s="15"/>
      <c r="R25" s="8"/>
    </row>
    <row r="26" spans="1:18" ht="13.5" customHeight="1">
      <c r="A26" s="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8"/>
      <c r="R26" s="8"/>
    </row>
    <row r="27" spans="1:18" ht="13.5" customHeight="1">
      <c r="A27" s="30" t="s">
        <v>111</v>
      </c>
      <c r="B27" s="9"/>
      <c r="C27" s="9"/>
      <c r="D27" s="9"/>
      <c r="E27" s="9"/>
      <c r="F27" s="9"/>
      <c r="G27" s="9"/>
      <c r="H27" s="9"/>
      <c r="I27" s="9"/>
      <c r="J27" s="9"/>
      <c r="K27" s="8"/>
      <c r="L27" s="8"/>
      <c r="M27" s="8"/>
      <c r="N27" s="8"/>
      <c r="O27" s="8"/>
      <c r="P27" s="8"/>
      <c r="Q27" s="8"/>
      <c r="R27" s="8"/>
    </row>
    <row r="28" spans="1:18" ht="13.5" customHeight="1">
      <c r="A28" s="10"/>
      <c r="B28" s="22" t="s">
        <v>112</v>
      </c>
      <c r="C28" s="22" t="s">
        <v>113</v>
      </c>
      <c r="D28" s="22" t="s">
        <v>114</v>
      </c>
      <c r="E28" s="22" t="s">
        <v>9</v>
      </c>
      <c r="F28" s="22" t="s">
        <v>115</v>
      </c>
      <c r="G28" s="22" t="s">
        <v>116</v>
      </c>
      <c r="H28" s="22" t="s">
        <v>117</v>
      </c>
      <c r="I28" s="22" t="s">
        <v>118</v>
      </c>
      <c r="J28" s="22" t="s">
        <v>119</v>
      </c>
      <c r="K28" s="15"/>
      <c r="L28" s="8"/>
      <c r="M28" s="8"/>
      <c r="N28" s="8"/>
      <c r="O28" s="8"/>
      <c r="P28" s="8"/>
      <c r="Q28" s="8"/>
      <c r="R28" s="8"/>
    </row>
    <row r="29" spans="1:18" ht="13.5" customHeight="1">
      <c r="A29" s="10"/>
      <c r="B29" s="31" t="s">
        <v>38</v>
      </c>
      <c r="C29" s="32">
        <v>43072</v>
      </c>
      <c r="D29" s="33" t="s">
        <v>26</v>
      </c>
      <c r="E29" s="29"/>
      <c r="F29" s="35">
        <v>87</v>
      </c>
      <c r="G29" s="35">
        <v>72</v>
      </c>
      <c r="H29" s="29"/>
      <c r="I29" s="35">
        <v>87</v>
      </c>
      <c r="J29" s="88"/>
      <c r="K29" s="15"/>
      <c r="L29" s="8"/>
      <c r="M29" s="8"/>
      <c r="N29" s="8"/>
      <c r="O29" s="8"/>
      <c r="P29" s="8"/>
      <c r="Q29" s="8"/>
      <c r="R29" s="8"/>
    </row>
    <row r="30" spans="1:18" ht="13.5" customHeight="1">
      <c r="A30" s="10"/>
      <c r="B30" s="37" t="s">
        <v>39</v>
      </c>
      <c r="C30" s="38">
        <v>43072</v>
      </c>
      <c r="D30" s="30" t="s">
        <v>26</v>
      </c>
      <c r="E30" s="8"/>
      <c r="F30" s="40">
        <v>78</v>
      </c>
      <c r="G30" s="40">
        <v>72</v>
      </c>
      <c r="H30" s="8"/>
      <c r="I30" s="40">
        <v>78</v>
      </c>
      <c r="J30" s="10"/>
      <c r="K30" s="15"/>
      <c r="L30" s="8"/>
      <c r="M30" s="8"/>
      <c r="N30" s="8"/>
      <c r="O30" s="8"/>
      <c r="P30" s="8"/>
      <c r="Q30" s="8"/>
      <c r="R30" s="8"/>
    </row>
    <row r="31" spans="1:18" ht="13.5" customHeight="1">
      <c r="A31" s="10"/>
      <c r="B31" s="37" t="s">
        <v>40</v>
      </c>
      <c r="C31" s="38">
        <v>43072</v>
      </c>
      <c r="D31" s="30" t="s">
        <v>26</v>
      </c>
      <c r="E31" s="8"/>
      <c r="F31" s="40">
        <v>80</v>
      </c>
      <c r="G31" s="40">
        <v>72</v>
      </c>
      <c r="H31" s="8"/>
      <c r="I31" s="40">
        <v>80</v>
      </c>
      <c r="J31" s="10"/>
      <c r="K31" s="15"/>
      <c r="L31" s="8"/>
      <c r="M31" s="8"/>
      <c r="N31" s="8"/>
      <c r="O31" s="8"/>
      <c r="P31" s="8"/>
      <c r="Q31" s="8"/>
      <c r="R31" s="8"/>
    </row>
    <row r="32" spans="1:18" ht="13.5" customHeight="1">
      <c r="A32" s="10"/>
      <c r="B32" s="37" t="s">
        <v>45</v>
      </c>
      <c r="C32" s="38">
        <v>43072</v>
      </c>
      <c r="D32" s="30" t="s">
        <v>26</v>
      </c>
      <c r="E32" s="8"/>
      <c r="F32" s="40">
        <v>86</v>
      </c>
      <c r="G32" s="40">
        <v>72</v>
      </c>
      <c r="H32" s="8"/>
      <c r="I32" s="40">
        <v>86</v>
      </c>
      <c r="J32" s="10"/>
      <c r="K32" s="15"/>
      <c r="L32" s="8"/>
      <c r="M32" s="8"/>
      <c r="N32" s="8"/>
      <c r="O32" s="8"/>
      <c r="P32" s="8"/>
      <c r="Q32" s="8"/>
      <c r="R32" s="8"/>
    </row>
    <row r="33" spans="1:18" ht="13.5" customHeight="1">
      <c r="A33" s="10"/>
      <c r="B33" s="37" t="s">
        <v>52</v>
      </c>
      <c r="C33" s="38">
        <v>43072</v>
      </c>
      <c r="D33" s="30" t="s">
        <v>26</v>
      </c>
      <c r="E33" s="39"/>
      <c r="F33" s="40">
        <v>91</v>
      </c>
      <c r="G33" s="40">
        <v>72</v>
      </c>
      <c r="H33" s="8"/>
      <c r="I33" s="40">
        <v>91</v>
      </c>
      <c r="J33" s="10"/>
      <c r="K33" s="15"/>
      <c r="L33" s="8"/>
      <c r="M33" s="8"/>
      <c r="N33" s="8"/>
      <c r="O33" s="8"/>
      <c r="P33" s="8"/>
      <c r="Q33" s="8"/>
      <c r="R33" s="8"/>
    </row>
    <row r="34" spans="1:18" ht="13.5" customHeight="1">
      <c r="A34" s="10"/>
      <c r="B34" s="37" t="s">
        <v>41</v>
      </c>
      <c r="C34" s="38">
        <v>43072</v>
      </c>
      <c r="D34" s="30" t="s">
        <v>26</v>
      </c>
      <c r="E34" s="8"/>
      <c r="F34" s="40">
        <v>72</v>
      </c>
      <c r="G34" s="40">
        <v>72</v>
      </c>
      <c r="H34" s="8"/>
      <c r="I34" s="40">
        <v>72</v>
      </c>
      <c r="J34" s="10"/>
      <c r="K34" s="15"/>
      <c r="L34" s="8"/>
      <c r="M34" s="8"/>
      <c r="N34" s="8"/>
      <c r="O34" s="8"/>
      <c r="P34" s="8"/>
      <c r="Q34" s="8"/>
      <c r="R34" s="8"/>
    </row>
    <row r="35" spans="1:18" ht="13.5" customHeight="1">
      <c r="A35" s="10"/>
      <c r="B35" s="37" t="s">
        <v>42</v>
      </c>
      <c r="C35" s="38">
        <v>43072</v>
      </c>
      <c r="D35" s="30" t="s">
        <v>26</v>
      </c>
      <c r="E35" s="39"/>
      <c r="F35" s="40">
        <v>80</v>
      </c>
      <c r="G35" s="40">
        <v>72</v>
      </c>
      <c r="H35" s="8"/>
      <c r="I35" s="40">
        <v>80</v>
      </c>
      <c r="J35" s="10"/>
      <c r="K35" s="15"/>
      <c r="L35" s="8"/>
      <c r="M35" s="8"/>
      <c r="N35" s="8"/>
      <c r="O35" s="8"/>
      <c r="P35" s="8"/>
      <c r="Q35" s="8"/>
      <c r="R35" s="8"/>
    </row>
    <row r="36" spans="1:18" ht="13.5" customHeight="1">
      <c r="A36" s="10"/>
      <c r="B36" s="46" t="s">
        <v>43</v>
      </c>
      <c r="C36" s="47">
        <v>43072</v>
      </c>
      <c r="D36" s="48" t="s">
        <v>26</v>
      </c>
      <c r="E36" s="9"/>
      <c r="F36" s="42">
        <v>78</v>
      </c>
      <c r="G36" s="42">
        <v>72</v>
      </c>
      <c r="H36" s="9"/>
      <c r="I36" s="42">
        <v>78</v>
      </c>
      <c r="J36" s="89"/>
      <c r="K36" s="15"/>
      <c r="L36" s="8"/>
      <c r="M36" s="8"/>
      <c r="N36" s="8"/>
      <c r="O36" s="8"/>
      <c r="P36" s="8"/>
      <c r="Q36" s="8"/>
      <c r="R36" s="8"/>
    </row>
    <row r="37" spans="1:18" ht="13.5" customHeight="1">
      <c r="A37" s="10"/>
      <c r="B37" s="31" t="s">
        <v>38</v>
      </c>
      <c r="C37" s="32">
        <v>43079</v>
      </c>
      <c r="D37" s="33" t="s">
        <v>17</v>
      </c>
      <c r="E37" s="29"/>
      <c r="F37" s="35">
        <v>73</v>
      </c>
      <c r="G37" s="35">
        <v>72</v>
      </c>
      <c r="H37" s="29"/>
      <c r="I37" s="35">
        <v>73</v>
      </c>
      <c r="J37" s="88"/>
      <c r="K37" s="15"/>
      <c r="L37" s="8"/>
      <c r="M37" s="8"/>
      <c r="N37" s="8"/>
      <c r="O37" s="8"/>
      <c r="P37" s="8"/>
      <c r="Q37" s="8"/>
      <c r="R37" s="8"/>
    </row>
    <row r="38" spans="1:18" ht="13.5" customHeight="1">
      <c r="A38" s="10"/>
      <c r="B38" s="37" t="s">
        <v>39</v>
      </c>
      <c r="C38" s="38">
        <v>43079</v>
      </c>
      <c r="D38" s="30" t="s">
        <v>17</v>
      </c>
      <c r="E38" s="8"/>
      <c r="F38" s="40">
        <v>73</v>
      </c>
      <c r="G38" s="40">
        <v>72</v>
      </c>
      <c r="H38" s="8"/>
      <c r="I38" s="40">
        <v>73</v>
      </c>
      <c r="J38" s="10"/>
      <c r="K38" s="15"/>
      <c r="L38" s="8"/>
      <c r="M38" s="8"/>
      <c r="N38" s="8"/>
      <c r="O38" s="8"/>
      <c r="P38" s="8"/>
      <c r="Q38" s="8"/>
      <c r="R38" s="8"/>
    </row>
    <row r="39" spans="1:18" ht="13.5" customHeight="1">
      <c r="A39" s="10"/>
      <c r="B39" s="37" t="s">
        <v>40</v>
      </c>
      <c r="C39" s="38">
        <v>43079</v>
      </c>
      <c r="D39" s="30" t="s">
        <v>17</v>
      </c>
      <c r="E39" s="8"/>
      <c r="F39" s="40">
        <v>78</v>
      </c>
      <c r="G39" s="40">
        <v>72</v>
      </c>
      <c r="H39" s="8"/>
      <c r="I39" s="40">
        <v>78</v>
      </c>
      <c r="J39" s="10"/>
      <c r="K39" s="15"/>
      <c r="L39" s="8"/>
      <c r="M39" s="8"/>
      <c r="N39" s="8"/>
      <c r="O39" s="8"/>
      <c r="P39" s="8"/>
      <c r="Q39" s="8"/>
      <c r="R39" s="8"/>
    </row>
    <row r="40" spans="1:18" ht="13.5" customHeight="1">
      <c r="A40" s="10"/>
      <c r="B40" s="37" t="s">
        <v>45</v>
      </c>
      <c r="C40" s="38">
        <v>43079</v>
      </c>
      <c r="D40" s="30" t="s">
        <v>17</v>
      </c>
      <c r="E40" s="8"/>
      <c r="F40" s="40">
        <v>91</v>
      </c>
      <c r="G40" s="40">
        <v>72</v>
      </c>
      <c r="H40" s="8"/>
      <c r="I40" s="40">
        <v>91</v>
      </c>
      <c r="J40" s="10"/>
      <c r="K40" s="15"/>
      <c r="L40" s="8"/>
      <c r="M40" s="8"/>
      <c r="N40" s="8"/>
      <c r="O40" s="8"/>
      <c r="P40" s="8"/>
      <c r="Q40" s="8"/>
      <c r="R40" s="8"/>
    </row>
    <row r="41" spans="1:18" ht="13.5" customHeight="1">
      <c r="A41" s="10"/>
      <c r="B41" s="37" t="s">
        <v>52</v>
      </c>
      <c r="C41" s="38">
        <v>43079</v>
      </c>
      <c r="D41" s="30" t="s">
        <v>17</v>
      </c>
      <c r="E41" s="8"/>
      <c r="F41" s="40">
        <v>81</v>
      </c>
      <c r="G41" s="40">
        <v>72</v>
      </c>
      <c r="H41" s="8"/>
      <c r="I41" s="40">
        <v>81</v>
      </c>
      <c r="J41" s="10"/>
      <c r="K41" s="15"/>
      <c r="L41" s="8"/>
      <c r="M41" s="8"/>
      <c r="N41" s="8"/>
      <c r="O41" s="8"/>
      <c r="P41" s="8"/>
      <c r="Q41" s="8"/>
      <c r="R41" s="8"/>
    </row>
    <row r="42" spans="1:18" ht="13.5" customHeight="1">
      <c r="A42" s="10"/>
      <c r="B42" s="37" t="s">
        <v>41</v>
      </c>
      <c r="C42" s="38">
        <v>43079</v>
      </c>
      <c r="D42" s="30" t="s">
        <v>17</v>
      </c>
      <c r="E42" s="8"/>
      <c r="F42" s="40">
        <v>74</v>
      </c>
      <c r="G42" s="40">
        <v>72</v>
      </c>
      <c r="H42" s="8"/>
      <c r="I42" s="40">
        <v>74</v>
      </c>
      <c r="J42" s="10"/>
      <c r="K42" s="15"/>
      <c r="L42" s="8"/>
      <c r="M42" s="8"/>
      <c r="N42" s="8"/>
      <c r="O42" s="8"/>
      <c r="P42" s="8"/>
      <c r="Q42" s="8"/>
      <c r="R42" s="8"/>
    </row>
    <row r="43" spans="1:18" ht="13.5" customHeight="1">
      <c r="A43" s="10"/>
      <c r="B43" s="37" t="s">
        <v>42</v>
      </c>
      <c r="C43" s="38">
        <v>43079</v>
      </c>
      <c r="D43" s="30" t="s">
        <v>17</v>
      </c>
      <c r="E43" s="8"/>
      <c r="F43" s="40">
        <v>84</v>
      </c>
      <c r="G43" s="40">
        <v>72</v>
      </c>
      <c r="H43" s="8"/>
      <c r="I43" s="40">
        <v>84</v>
      </c>
      <c r="J43" s="10"/>
      <c r="K43" s="15"/>
      <c r="L43" s="8"/>
      <c r="M43" s="8"/>
      <c r="N43" s="8"/>
      <c r="O43" s="8"/>
      <c r="P43" s="8"/>
      <c r="Q43" s="8"/>
      <c r="R43" s="8"/>
    </row>
    <row r="44" spans="1:18" ht="13.5" customHeight="1">
      <c r="A44" s="10"/>
      <c r="B44" s="37" t="s">
        <v>43</v>
      </c>
      <c r="C44" s="38">
        <v>43079</v>
      </c>
      <c r="D44" s="30" t="s">
        <v>17</v>
      </c>
      <c r="E44" s="8"/>
      <c r="F44" s="40">
        <v>78</v>
      </c>
      <c r="G44" s="40">
        <v>72</v>
      </c>
      <c r="H44" s="8"/>
      <c r="I44" s="40">
        <v>78</v>
      </c>
      <c r="J44" s="10"/>
      <c r="K44" s="15"/>
      <c r="L44" s="8"/>
      <c r="M44" s="8"/>
      <c r="N44" s="8"/>
      <c r="O44" s="8"/>
      <c r="P44" s="8"/>
      <c r="Q44" s="8"/>
      <c r="R44" s="8"/>
    </row>
    <row r="45" spans="1:18" ht="13.5" customHeight="1">
      <c r="A45" s="10"/>
      <c r="B45" s="37" t="s">
        <v>44</v>
      </c>
      <c r="C45" s="38">
        <v>43079</v>
      </c>
      <c r="D45" s="30" t="s">
        <v>17</v>
      </c>
      <c r="E45" s="8"/>
      <c r="F45" s="40">
        <v>98</v>
      </c>
      <c r="G45" s="40">
        <v>72</v>
      </c>
      <c r="H45" s="8"/>
      <c r="I45" s="40">
        <v>98</v>
      </c>
      <c r="J45" s="10"/>
      <c r="K45" s="15"/>
      <c r="L45" s="8"/>
      <c r="M45" s="8"/>
      <c r="N45" s="8"/>
      <c r="O45" s="8"/>
      <c r="P45" s="8"/>
      <c r="Q45" s="8"/>
      <c r="R45" s="8"/>
    </row>
    <row r="46" spans="1:18" ht="13.5" customHeight="1">
      <c r="A46" s="10"/>
      <c r="B46" s="46" t="s">
        <v>84</v>
      </c>
      <c r="C46" s="47">
        <v>43079</v>
      </c>
      <c r="D46" s="48" t="s">
        <v>17</v>
      </c>
      <c r="E46" s="9"/>
      <c r="F46" s="42">
        <v>82</v>
      </c>
      <c r="G46" s="42">
        <v>72</v>
      </c>
      <c r="H46" s="9"/>
      <c r="I46" s="42">
        <v>82</v>
      </c>
      <c r="J46" s="89"/>
      <c r="K46" s="15"/>
      <c r="L46" s="8"/>
      <c r="M46" s="8"/>
      <c r="N46" s="8"/>
      <c r="O46" s="8"/>
      <c r="P46" s="8"/>
      <c r="Q46" s="8"/>
      <c r="R46" s="8"/>
    </row>
    <row r="47" spans="1:18" ht="13.5" customHeight="1">
      <c r="A47" s="10"/>
      <c r="B47" s="31" t="s">
        <v>38</v>
      </c>
      <c r="C47" s="32">
        <v>43086</v>
      </c>
      <c r="D47" s="33" t="s">
        <v>30</v>
      </c>
      <c r="E47" s="29"/>
      <c r="F47" s="35">
        <f>63+18</f>
        <v>81</v>
      </c>
      <c r="G47" s="35">
        <v>72</v>
      </c>
      <c r="H47" s="29"/>
      <c r="I47" s="35">
        <f>63+18</f>
        <v>81</v>
      </c>
      <c r="J47" s="88"/>
      <c r="K47" s="15"/>
      <c r="L47" s="8"/>
      <c r="M47" s="8"/>
      <c r="N47" s="8"/>
      <c r="O47" s="8"/>
      <c r="P47" s="8"/>
      <c r="Q47" s="8"/>
      <c r="R47" s="8"/>
    </row>
    <row r="48" spans="1:18" ht="13.5" customHeight="1">
      <c r="A48" s="10"/>
      <c r="B48" s="37" t="s">
        <v>39</v>
      </c>
      <c r="C48" s="38">
        <v>43086</v>
      </c>
      <c r="D48" s="30" t="s">
        <v>30</v>
      </c>
      <c r="E48" s="8"/>
      <c r="F48" s="40">
        <f>59+21</f>
        <v>80</v>
      </c>
      <c r="G48" s="40">
        <v>72</v>
      </c>
      <c r="H48" s="8"/>
      <c r="I48" s="40">
        <f>59+21</f>
        <v>80</v>
      </c>
      <c r="J48" s="10"/>
      <c r="K48" s="15"/>
      <c r="L48" s="8"/>
      <c r="M48" s="8"/>
      <c r="N48" s="8"/>
      <c r="O48" s="8"/>
      <c r="P48" s="8"/>
      <c r="Q48" s="8"/>
      <c r="R48" s="8"/>
    </row>
    <row r="49" spans="1:18" ht="13.5" customHeight="1">
      <c r="A49" s="10"/>
      <c r="B49" s="37" t="s">
        <v>52</v>
      </c>
      <c r="C49" s="38">
        <v>43086</v>
      </c>
      <c r="D49" s="30" t="s">
        <v>30</v>
      </c>
      <c r="E49" s="8"/>
      <c r="F49" s="40">
        <v>93</v>
      </c>
      <c r="G49" s="40">
        <v>72</v>
      </c>
      <c r="H49" s="8"/>
      <c r="I49" s="40">
        <v>93</v>
      </c>
      <c r="J49" s="10"/>
      <c r="K49" s="15"/>
      <c r="L49" s="8"/>
      <c r="M49" s="8"/>
      <c r="N49" s="8"/>
      <c r="O49" s="8"/>
      <c r="P49" s="8"/>
      <c r="Q49" s="8"/>
      <c r="R49" s="8"/>
    </row>
    <row r="50" spans="1:18" ht="13.5" customHeight="1">
      <c r="A50" s="10"/>
      <c r="B50" s="37" t="s">
        <v>41</v>
      </c>
      <c r="C50" s="38">
        <v>43086</v>
      </c>
      <c r="D50" s="30" t="s">
        <v>30</v>
      </c>
      <c r="E50" s="8"/>
      <c r="F50" s="40">
        <v>78</v>
      </c>
      <c r="G50" s="40">
        <v>72</v>
      </c>
      <c r="H50" s="8"/>
      <c r="I50" s="40">
        <v>78</v>
      </c>
      <c r="J50" s="10"/>
      <c r="K50" s="15"/>
      <c r="L50" s="8"/>
      <c r="M50" s="8"/>
      <c r="N50" s="8"/>
      <c r="O50" s="8"/>
      <c r="P50" s="8"/>
      <c r="Q50" s="8"/>
      <c r="R50" s="8"/>
    </row>
    <row r="51" spans="1:18" ht="13.5" customHeight="1">
      <c r="A51" s="10"/>
      <c r="B51" s="37" t="s">
        <v>42</v>
      </c>
      <c r="C51" s="38">
        <v>43086</v>
      </c>
      <c r="D51" s="30" t="s">
        <v>30</v>
      </c>
      <c r="E51" s="8"/>
      <c r="F51" s="40">
        <v>101</v>
      </c>
      <c r="G51" s="40">
        <v>72</v>
      </c>
      <c r="H51" s="8"/>
      <c r="I51" s="40">
        <v>101</v>
      </c>
      <c r="J51" s="10"/>
      <c r="K51" s="15"/>
      <c r="L51" s="8"/>
      <c r="M51" s="8"/>
      <c r="N51" s="8"/>
      <c r="O51" s="8"/>
      <c r="P51" s="8"/>
      <c r="Q51" s="8"/>
      <c r="R51" s="8"/>
    </row>
    <row r="52" spans="1:18" ht="13.5" customHeight="1">
      <c r="A52" s="10"/>
      <c r="B52" s="37" t="s">
        <v>43</v>
      </c>
      <c r="C52" s="38">
        <v>43086</v>
      </c>
      <c r="D52" s="30" t="s">
        <v>30</v>
      </c>
      <c r="E52" s="8"/>
      <c r="F52" s="40">
        <v>89</v>
      </c>
      <c r="G52" s="40">
        <v>72</v>
      </c>
      <c r="H52" s="8"/>
      <c r="I52" s="40">
        <v>89</v>
      </c>
      <c r="J52" s="10"/>
      <c r="K52" s="15"/>
      <c r="L52" s="8"/>
      <c r="M52" s="8"/>
      <c r="N52" s="8"/>
      <c r="O52" s="8"/>
      <c r="P52" s="8"/>
      <c r="Q52" s="8"/>
      <c r="R52" s="8"/>
    </row>
    <row r="53" spans="1:18" ht="13.5" customHeight="1">
      <c r="A53" s="10"/>
      <c r="B53" s="37" t="s">
        <v>44</v>
      </c>
      <c r="C53" s="38">
        <v>43086</v>
      </c>
      <c r="D53" s="30" t="s">
        <v>30</v>
      </c>
      <c r="E53" s="8"/>
      <c r="F53" s="40">
        <f>67+21</f>
        <v>88</v>
      </c>
      <c r="G53" s="40">
        <v>72</v>
      </c>
      <c r="H53" s="8"/>
      <c r="I53" s="40">
        <f>67+21</f>
        <v>88</v>
      </c>
      <c r="J53" s="10"/>
      <c r="K53" s="15"/>
      <c r="L53" s="8"/>
      <c r="M53" s="8"/>
      <c r="N53" s="8"/>
      <c r="O53" s="8"/>
      <c r="P53" s="8"/>
      <c r="Q53" s="8"/>
      <c r="R53" s="8"/>
    </row>
    <row r="54" spans="1:18" ht="13.5" customHeight="1">
      <c r="A54" s="10"/>
      <c r="B54" s="37" t="s">
        <v>46</v>
      </c>
      <c r="C54" s="38">
        <v>43086</v>
      </c>
      <c r="D54" s="30" t="s">
        <v>30</v>
      </c>
      <c r="E54" s="8"/>
      <c r="F54" s="40">
        <v>93</v>
      </c>
      <c r="G54" s="40">
        <v>72</v>
      </c>
      <c r="H54" s="8"/>
      <c r="I54" s="40">
        <v>93</v>
      </c>
      <c r="J54" s="10"/>
      <c r="K54" s="15"/>
      <c r="L54" s="8"/>
      <c r="M54" s="8"/>
      <c r="N54" s="8"/>
      <c r="O54" s="8"/>
      <c r="P54" s="8"/>
      <c r="Q54" s="8"/>
      <c r="R54" s="8"/>
    </row>
    <row r="55" spans="1:18" ht="13.5" customHeight="1">
      <c r="A55" s="10"/>
      <c r="B55" s="37" t="s">
        <v>47</v>
      </c>
      <c r="C55" s="38">
        <v>43086</v>
      </c>
      <c r="D55" s="30" t="s">
        <v>30</v>
      </c>
      <c r="E55" s="8"/>
      <c r="F55" s="40">
        <v>92</v>
      </c>
      <c r="G55" s="40">
        <v>72</v>
      </c>
      <c r="H55" s="8"/>
      <c r="I55" s="40">
        <v>92</v>
      </c>
      <c r="J55" s="10"/>
      <c r="K55" s="15"/>
      <c r="L55" s="8"/>
      <c r="M55" s="8"/>
      <c r="N55" s="8"/>
      <c r="O55" s="8"/>
      <c r="P55" s="8"/>
      <c r="Q55" s="8"/>
      <c r="R55" s="8"/>
    </row>
    <row r="56" spans="1:18" ht="13.5" customHeight="1">
      <c r="A56" s="10"/>
      <c r="B56" s="46" t="s">
        <v>148</v>
      </c>
      <c r="C56" s="47">
        <v>43086</v>
      </c>
      <c r="D56" s="48" t="s">
        <v>30</v>
      </c>
      <c r="E56" s="9"/>
      <c r="F56" s="42">
        <v>101</v>
      </c>
      <c r="G56" s="42">
        <v>72</v>
      </c>
      <c r="H56" s="9"/>
      <c r="I56" s="42">
        <v>101</v>
      </c>
      <c r="J56" s="89"/>
      <c r="K56" s="15"/>
      <c r="L56" s="8"/>
      <c r="M56" s="8"/>
      <c r="N56" s="8"/>
      <c r="O56" s="8"/>
      <c r="P56" s="8"/>
      <c r="Q56" s="8"/>
      <c r="R56" s="8"/>
    </row>
    <row r="57" spans="1:18" ht="13.5" customHeight="1">
      <c r="A57" s="10"/>
      <c r="B57" s="31" t="s">
        <v>38</v>
      </c>
      <c r="C57" s="32">
        <v>43107</v>
      </c>
      <c r="D57" s="33" t="s">
        <v>20</v>
      </c>
      <c r="E57" s="29"/>
      <c r="F57" s="35">
        <v>81</v>
      </c>
      <c r="G57" s="35">
        <v>72</v>
      </c>
      <c r="H57" s="29"/>
      <c r="I57" s="35">
        <v>81</v>
      </c>
      <c r="J57" s="88"/>
      <c r="K57" s="15"/>
      <c r="L57" s="8"/>
      <c r="M57" s="8"/>
      <c r="N57" s="8"/>
      <c r="O57" s="8"/>
      <c r="P57" s="8"/>
      <c r="Q57" s="8"/>
      <c r="R57" s="8"/>
    </row>
    <row r="58" spans="1:18" ht="13.5" customHeight="1">
      <c r="A58" s="10"/>
      <c r="B58" s="37" t="s">
        <v>39</v>
      </c>
      <c r="C58" s="38">
        <v>43107</v>
      </c>
      <c r="D58" s="30" t="s">
        <v>20</v>
      </c>
      <c r="E58" s="8"/>
      <c r="F58" s="40">
        <v>77</v>
      </c>
      <c r="G58" s="40">
        <v>72</v>
      </c>
      <c r="H58" s="8"/>
      <c r="I58" s="40">
        <v>77</v>
      </c>
      <c r="J58" s="10"/>
      <c r="K58" s="15"/>
      <c r="L58" s="8"/>
      <c r="M58" s="8"/>
      <c r="N58" s="8"/>
      <c r="O58" s="8"/>
      <c r="P58" s="8"/>
      <c r="Q58" s="8"/>
      <c r="R58" s="8"/>
    </row>
    <row r="59" spans="1:18" ht="13.5" customHeight="1">
      <c r="A59" s="10"/>
      <c r="B59" s="37" t="s">
        <v>52</v>
      </c>
      <c r="C59" s="38">
        <v>43107</v>
      </c>
      <c r="D59" s="30" t="s">
        <v>20</v>
      </c>
      <c r="E59" s="8"/>
      <c r="F59" s="40">
        <v>94</v>
      </c>
      <c r="G59" s="40">
        <v>72</v>
      </c>
      <c r="H59" s="8"/>
      <c r="I59" s="40">
        <v>94</v>
      </c>
      <c r="J59" s="10"/>
      <c r="K59" s="15"/>
      <c r="L59" s="8"/>
      <c r="M59" s="8"/>
      <c r="N59" s="8"/>
      <c r="O59" s="8"/>
      <c r="P59" s="8"/>
      <c r="Q59" s="8"/>
      <c r="R59" s="8"/>
    </row>
    <row r="60" spans="1:18" ht="13.5" customHeight="1">
      <c r="A60" s="10"/>
      <c r="B60" s="37" t="s">
        <v>41</v>
      </c>
      <c r="C60" s="38">
        <v>43107</v>
      </c>
      <c r="D60" s="30" t="s">
        <v>20</v>
      </c>
      <c r="E60" s="8"/>
      <c r="F60" s="40">
        <v>81</v>
      </c>
      <c r="G60" s="40">
        <v>72</v>
      </c>
      <c r="H60" s="8"/>
      <c r="I60" s="40">
        <v>81</v>
      </c>
      <c r="J60" s="10"/>
      <c r="K60" s="15"/>
      <c r="L60" s="8"/>
      <c r="M60" s="8"/>
      <c r="N60" s="8"/>
      <c r="O60" s="8"/>
      <c r="P60" s="8"/>
      <c r="Q60" s="8"/>
      <c r="R60" s="8"/>
    </row>
    <row r="61" spans="1:18" ht="13.5" customHeight="1">
      <c r="A61" s="10"/>
      <c r="B61" s="37" t="s">
        <v>42</v>
      </c>
      <c r="C61" s="38">
        <v>43107</v>
      </c>
      <c r="D61" s="30" t="s">
        <v>20</v>
      </c>
      <c r="E61" s="8"/>
      <c r="F61" s="40">
        <v>84</v>
      </c>
      <c r="G61" s="40">
        <v>72</v>
      </c>
      <c r="H61" s="8"/>
      <c r="I61" s="40">
        <v>84</v>
      </c>
      <c r="J61" s="10"/>
      <c r="K61" s="15"/>
      <c r="L61" s="8"/>
      <c r="M61" s="8"/>
      <c r="N61" s="8"/>
      <c r="O61" s="8"/>
      <c r="P61" s="8"/>
      <c r="Q61" s="8"/>
      <c r="R61" s="8"/>
    </row>
    <row r="62" spans="1:18" ht="13.5" customHeight="1">
      <c r="A62" s="10"/>
      <c r="B62" s="37" t="s">
        <v>43</v>
      </c>
      <c r="C62" s="38">
        <v>43107</v>
      </c>
      <c r="D62" s="30" t="s">
        <v>20</v>
      </c>
      <c r="E62" s="8"/>
      <c r="F62" s="40">
        <v>74</v>
      </c>
      <c r="G62" s="40">
        <v>72</v>
      </c>
      <c r="H62" s="8"/>
      <c r="I62" s="40">
        <v>74</v>
      </c>
      <c r="J62" s="10"/>
      <c r="K62" s="15"/>
      <c r="L62" s="8"/>
      <c r="M62" s="8"/>
      <c r="N62" s="8"/>
      <c r="O62" s="8"/>
      <c r="P62" s="8"/>
      <c r="Q62" s="8"/>
      <c r="R62" s="8"/>
    </row>
    <row r="63" spans="1:18" ht="13.5" customHeight="1">
      <c r="A63" s="10"/>
      <c r="B63" s="37" t="s">
        <v>44</v>
      </c>
      <c r="C63" s="38">
        <v>43107</v>
      </c>
      <c r="D63" s="30" t="s">
        <v>20</v>
      </c>
      <c r="E63" s="8"/>
      <c r="F63" s="40">
        <v>98</v>
      </c>
      <c r="G63" s="40">
        <v>72</v>
      </c>
      <c r="H63" s="8"/>
      <c r="I63" s="40">
        <v>98</v>
      </c>
      <c r="J63" s="10"/>
      <c r="K63" s="15"/>
      <c r="L63" s="8"/>
      <c r="M63" s="8"/>
      <c r="N63" s="8"/>
      <c r="O63" s="8"/>
      <c r="P63" s="8"/>
      <c r="Q63" s="8"/>
      <c r="R63" s="8"/>
    </row>
    <row r="64" spans="1:18" ht="13.5" customHeight="1">
      <c r="A64" s="10"/>
      <c r="B64" s="37" t="s">
        <v>46</v>
      </c>
      <c r="C64" s="38">
        <v>43107</v>
      </c>
      <c r="D64" s="30" t="s">
        <v>20</v>
      </c>
      <c r="E64" s="8"/>
      <c r="F64" s="40">
        <v>102</v>
      </c>
      <c r="G64" s="40">
        <v>72</v>
      </c>
      <c r="H64" s="8"/>
      <c r="I64" s="40">
        <v>102</v>
      </c>
      <c r="J64" s="10"/>
      <c r="K64" s="15"/>
      <c r="L64" s="8"/>
      <c r="M64" s="8"/>
      <c r="N64" s="8"/>
      <c r="O64" s="8"/>
      <c r="P64" s="8"/>
      <c r="Q64" s="8"/>
      <c r="R64" s="8"/>
    </row>
    <row r="65" spans="1:18" ht="13.5" customHeight="1">
      <c r="A65" s="10"/>
      <c r="B65" s="37" t="s">
        <v>47</v>
      </c>
      <c r="C65" s="38">
        <v>43107</v>
      </c>
      <c r="D65" s="30" t="s">
        <v>20</v>
      </c>
      <c r="E65" s="8"/>
      <c r="F65" s="40">
        <v>93</v>
      </c>
      <c r="G65" s="40">
        <v>72</v>
      </c>
      <c r="H65" s="8"/>
      <c r="I65" s="40">
        <v>93</v>
      </c>
      <c r="J65" s="10"/>
      <c r="K65" s="15"/>
      <c r="L65" s="8"/>
      <c r="M65" s="8"/>
      <c r="N65" s="8"/>
      <c r="O65" s="8"/>
      <c r="P65" s="8"/>
      <c r="Q65" s="8"/>
      <c r="R65" s="8"/>
    </row>
    <row r="66" spans="1:18" ht="13.5" customHeight="1">
      <c r="A66" s="10"/>
      <c r="B66" s="37" t="s">
        <v>148</v>
      </c>
      <c r="C66" s="38">
        <v>43107</v>
      </c>
      <c r="D66" s="30" t="s">
        <v>20</v>
      </c>
      <c r="E66" s="8"/>
      <c r="F66" s="40">
        <v>116</v>
      </c>
      <c r="G66" s="40">
        <v>72</v>
      </c>
      <c r="H66" s="8"/>
      <c r="I66" s="40">
        <v>116</v>
      </c>
      <c r="J66" s="10"/>
      <c r="K66" s="15"/>
      <c r="L66" s="8"/>
      <c r="M66" s="8"/>
      <c r="N66" s="8"/>
      <c r="O66" s="8"/>
      <c r="P66" s="8"/>
      <c r="Q66" s="8"/>
      <c r="R66" s="8"/>
    </row>
    <row r="67" spans="1:18" ht="13.5" customHeight="1">
      <c r="A67" s="10"/>
      <c r="B67" s="37" t="s">
        <v>40</v>
      </c>
      <c r="C67" s="38">
        <v>43107</v>
      </c>
      <c r="D67" s="30" t="s">
        <v>20</v>
      </c>
      <c r="E67" s="8"/>
      <c r="F67" s="40">
        <v>77</v>
      </c>
      <c r="G67" s="40">
        <v>72</v>
      </c>
      <c r="H67" s="8"/>
      <c r="I67" s="40">
        <v>77</v>
      </c>
      <c r="J67" s="10"/>
      <c r="K67" s="15"/>
      <c r="L67" s="8"/>
      <c r="M67" s="8"/>
      <c r="N67" s="8"/>
      <c r="O67" s="8"/>
      <c r="P67" s="8"/>
      <c r="Q67" s="8"/>
      <c r="R67" s="8"/>
    </row>
    <row r="68" spans="1:18" ht="13.5" customHeight="1">
      <c r="A68" s="10"/>
      <c r="B68" s="37" t="s">
        <v>84</v>
      </c>
      <c r="C68" s="38">
        <v>43107</v>
      </c>
      <c r="D68" s="30" t="s">
        <v>20</v>
      </c>
      <c r="E68" s="8"/>
      <c r="F68" s="40">
        <v>99</v>
      </c>
      <c r="G68" s="40">
        <v>72</v>
      </c>
      <c r="H68" s="8"/>
      <c r="I68" s="40">
        <v>99</v>
      </c>
      <c r="J68" s="10"/>
      <c r="K68" s="15"/>
      <c r="L68" s="8"/>
      <c r="M68" s="8"/>
      <c r="N68" s="8"/>
      <c r="O68" s="8"/>
      <c r="P68" s="8"/>
      <c r="Q68" s="8"/>
      <c r="R68" s="8"/>
    </row>
    <row r="69" spans="1:18" ht="13.5" customHeight="1">
      <c r="A69" s="10"/>
      <c r="B69" s="37" t="s">
        <v>51</v>
      </c>
      <c r="C69" s="38">
        <v>43107</v>
      </c>
      <c r="D69" s="30" t="s">
        <v>20</v>
      </c>
      <c r="E69" s="8"/>
      <c r="F69" s="40">
        <v>124</v>
      </c>
      <c r="G69" s="40">
        <v>72</v>
      </c>
      <c r="H69" s="8"/>
      <c r="I69" s="40">
        <v>124</v>
      </c>
      <c r="J69" s="10"/>
      <c r="K69" s="15"/>
      <c r="L69" s="8"/>
      <c r="M69" s="8"/>
      <c r="N69" s="8"/>
      <c r="O69" s="8"/>
      <c r="P69" s="8"/>
      <c r="Q69" s="8"/>
      <c r="R69" s="8"/>
    </row>
    <row r="70" spans="1:18" ht="13.5" customHeight="1">
      <c r="A70" s="10"/>
      <c r="B70" s="37" t="s">
        <v>55</v>
      </c>
      <c r="C70" s="38">
        <v>43107</v>
      </c>
      <c r="D70" s="30" t="s">
        <v>20</v>
      </c>
      <c r="E70" s="8"/>
      <c r="F70" s="40">
        <v>122</v>
      </c>
      <c r="G70" s="40">
        <v>72</v>
      </c>
      <c r="H70" s="8"/>
      <c r="I70" s="40">
        <v>122</v>
      </c>
      <c r="J70" s="10"/>
      <c r="K70" s="15"/>
      <c r="L70" s="8"/>
      <c r="M70" s="8"/>
      <c r="N70" s="8"/>
      <c r="O70" s="8"/>
      <c r="P70" s="8"/>
      <c r="Q70" s="8"/>
      <c r="R70" s="8"/>
    </row>
    <row r="71" spans="1:18" ht="13.5" customHeight="1">
      <c r="A71" s="10"/>
      <c r="B71" s="46" t="s">
        <v>45</v>
      </c>
      <c r="C71" s="47">
        <v>43107</v>
      </c>
      <c r="D71" s="48" t="s">
        <v>20</v>
      </c>
      <c r="E71" s="9"/>
      <c r="F71" s="42">
        <v>95</v>
      </c>
      <c r="G71" s="42">
        <v>72</v>
      </c>
      <c r="H71" s="9"/>
      <c r="I71" s="42">
        <v>95</v>
      </c>
      <c r="J71" s="89"/>
      <c r="K71" s="15"/>
      <c r="L71" s="8"/>
      <c r="M71" s="8"/>
      <c r="N71" s="8"/>
      <c r="O71" s="8"/>
      <c r="P71" s="8"/>
      <c r="Q71" s="8"/>
      <c r="R71" s="8"/>
    </row>
    <row r="72" spans="1:18" ht="13.5" customHeight="1">
      <c r="A72" s="10"/>
      <c r="B72" s="31" t="s">
        <v>38</v>
      </c>
      <c r="C72" s="32">
        <v>43114</v>
      </c>
      <c r="D72" s="33" t="s">
        <v>32</v>
      </c>
      <c r="E72" s="29"/>
      <c r="F72" s="35">
        <v>82</v>
      </c>
      <c r="G72" s="35">
        <v>72</v>
      </c>
      <c r="H72" s="29"/>
      <c r="I72" s="35">
        <v>82</v>
      </c>
      <c r="J72" s="88"/>
      <c r="K72" s="15"/>
      <c r="L72" s="8"/>
      <c r="M72" s="8"/>
      <c r="N72" s="8"/>
      <c r="O72" s="8"/>
      <c r="P72" s="8"/>
      <c r="Q72" s="8"/>
      <c r="R72" s="8"/>
    </row>
    <row r="73" spans="1:18" ht="13.5" customHeight="1">
      <c r="A73" s="10"/>
      <c r="B73" s="37" t="s">
        <v>39</v>
      </c>
      <c r="C73" s="38">
        <v>43114</v>
      </c>
      <c r="D73" s="30" t="s">
        <v>32</v>
      </c>
      <c r="E73" s="8"/>
      <c r="F73" s="40">
        <v>81</v>
      </c>
      <c r="G73" s="40">
        <v>72</v>
      </c>
      <c r="H73" s="8"/>
      <c r="I73" s="40">
        <v>81</v>
      </c>
      <c r="J73" s="10"/>
      <c r="K73" s="15"/>
      <c r="L73" s="8"/>
      <c r="M73" s="8"/>
      <c r="N73" s="8"/>
      <c r="O73" s="8"/>
      <c r="P73" s="8"/>
      <c r="Q73" s="8"/>
      <c r="R73" s="8"/>
    </row>
    <row r="74" spans="1:18" ht="13.5" customHeight="1">
      <c r="A74" s="10"/>
      <c r="B74" s="37" t="s">
        <v>52</v>
      </c>
      <c r="C74" s="38">
        <v>43114</v>
      </c>
      <c r="D74" s="30" t="s">
        <v>32</v>
      </c>
      <c r="E74" s="8"/>
      <c r="F74" s="40">
        <v>80</v>
      </c>
      <c r="G74" s="40">
        <v>72</v>
      </c>
      <c r="H74" s="8"/>
      <c r="I74" s="40">
        <v>80</v>
      </c>
      <c r="J74" s="10"/>
      <c r="K74" s="15"/>
      <c r="L74" s="8"/>
      <c r="M74" s="8"/>
      <c r="N74" s="8"/>
      <c r="O74" s="8"/>
      <c r="P74" s="8"/>
      <c r="Q74" s="8"/>
      <c r="R74" s="8"/>
    </row>
    <row r="75" spans="1:18" ht="13.5" customHeight="1">
      <c r="A75" s="10"/>
      <c r="B75" s="37" t="s">
        <v>41</v>
      </c>
      <c r="C75" s="38">
        <v>43114</v>
      </c>
      <c r="D75" s="30" t="s">
        <v>32</v>
      </c>
      <c r="E75" s="8"/>
      <c r="F75" s="40">
        <v>79</v>
      </c>
      <c r="G75" s="40">
        <v>72</v>
      </c>
      <c r="H75" s="8"/>
      <c r="I75" s="40">
        <v>79</v>
      </c>
      <c r="J75" s="10"/>
      <c r="K75" s="15"/>
      <c r="L75" s="8"/>
      <c r="M75" s="8"/>
      <c r="N75" s="8"/>
      <c r="O75" s="8"/>
      <c r="P75" s="8"/>
      <c r="Q75" s="8"/>
      <c r="R75" s="8"/>
    </row>
    <row r="76" spans="1:18" ht="13.5" customHeight="1">
      <c r="A76" s="10"/>
      <c r="B76" s="37" t="s">
        <v>42</v>
      </c>
      <c r="C76" s="38">
        <v>43114</v>
      </c>
      <c r="D76" s="30" t="s">
        <v>32</v>
      </c>
      <c r="E76" s="8"/>
      <c r="F76" s="40">
        <v>87</v>
      </c>
      <c r="G76" s="40">
        <v>72</v>
      </c>
      <c r="H76" s="8"/>
      <c r="I76" s="40">
        <v>87</v>
      </c>
      <c r="J76" s="10"/>
      <c r="K76" s="15"/>
      <c r="L76" s="8"/>
      <c r="M76" s="8"/>
      <c r="N76" s="8"/>
      <c r="O76" s="8"/>
      <c r="P76" s="8"/>
      <c r="Q76" s="8"/>
      <c r="R76" s="8"/>
    </row>
    <row r="77" spans="1:18" ht="13.5" customHeight="1">
      <c r="A77" s="10"/>
      <c r="B77" s="37" t="s">
        <v>43</v>
      </c>
      <c r="C77" s="38">
        <v>43114</v>
      </c>
      <c r="D77" s="30" t="s">
        <v>32</v>
      </c>
      <c r="E77" s="8"/>
      <c r="F77" s="40">
        <v>78</v>
      </c>
      <c r="G77" s="40">
        <v>72</v>
      </c>
      <c r="H77" s="8"/>
      <c r="I77" s="40">
        <v>78</v>
      </c>
      <c r="J77" s="10"/>
      <c r="K77" s="15"/>
      <c r="L77" s="8"/>
      <c r="M77" s="8"/>
      <c r="N77" s="8"/>
      <c r="O77" s="8"/>
      <c r="P77" s="8"/>
      <c r="Q77" s="8"/>
      <c r="R77" s="8"/>
    </row>
    <row r="78" spans="1:18" ht="13.5" customHeight="1">
      <c r="A78" s="10"/>
      <c r="B78" s="37" t="s">
        <v>44</v>
      </c>
      <c r="C78" s="38">
        <v>43114</v>
      </c>
      <c r="D78" s="30" t="s">
        <v>32</v>
      </c>
      <c r="E78" s="8"/>
      <c r="F78" s="40">
        <v>88</v>
      </c>
      <c r="G78" s="40">
        <v>72</v>
      </c>
      <c r="H78" s="8"/>
      <c r="I78" s="40">
        <v>88</v>
      </c>
      <c r="J78" s="10"/>
      <c r="K78" s="15"/>
      <c r="L78" s="8"/>
      <c r="M78" s="8"/>
      <c r="N78" s="8"/>
      <c r="O78" s="8"/>
      <c r="P78" s="8"/>
      <c r="Q78" s="8"/>
      <c r="R78" s="8"/>
    </row>
    <row r="79" spans="1:18" ht="13.5" customHeight="1">
      <c r="A79" s="10"/>
      <c r="B79" s="37" t="s">
        <v>46</v>
      </c>
      <c r="C79" s="38">
        <v>43114</v>
      </c>
      <c r="D79" s="30" t="s">
        <v>32</v>
      </c>
      <c r="E79" s="8"/>
      <c r="F79" s="40">
        <v>91</v>
      </c>
      <c r="G79" s="40">
        <v>72</v>
      </c>
      <c r="H79" s="8"/>
      <c r="I79" s="40">
        <v>91</v>
      </c>
      <c r="J79" s="10"/>
      <c r="K79" s="15"/>
      <c r="L79" s="8"/>
      <c r="M79" s="8"/>
      <c r="N79" s="8"/>
      <c r="O79" s="8"/>
      <c r="P79" s="8"/>
      <c r="Q79" s="8"/>
      <c r="R79" s="8"/>
    </row>
    <row r="80" spans="1:18" ht="13.5" customHeight="1">
      <c r="A80" s="10"/>
      <c r="B80" s="37" t="s">
        <v>47</v>
      </c>
      <c r="C80" s="38">
        <v>43114</v>
      </c>
      <c r="D80" s="30" t="s">
        <v>32</v>
      </c>
      <c r="E80" s="8"/>
      <c r="F80" s="40">
        <v>87</v>
      </c>
      <c r="G80" s="40">
        <v>72</v>
      </c>
      <c r="H80" s="8"/>
      <c r="I80" s="40">
        <v>87</v>
      </c>
      <c r="J80" s="10"/>
      <c r="K80" s="15"/>
      <c r="L80" s="8"/>
      <c r="M80" s="8"/>
      <c r="N80" s="8"/>
      <c r="O80" s="8"/>
      <c r="P80" s="8"/>
      <c r="Q80" s="8"/>
      <c r="R80" s="8"/>
    </row>
    <row r="81" spans="1:18" ht="13.5" customHeight="1">
      <c r="A81" s="10"/>
      <c r="B81" s="37" t="s">
        <v>148</v>
      </c>
      <c r="C81" s="38">
        <v>43114</v>
      </c>
      <c r="D81" s="30" t="s">
        <v>32</v>
      </c>
      <c r="E81" s="8"/>
      <c r="F81" s="40">
        <v>108</v>
      </c>
      <c r="G81" s="40">
        <v>72</v>
      </c>
      <c r="H81" s="8"/>
      <c r="I81" s="40">
        <v>108</v>
      </c>
      <c r="J81" s="10"/>
      <c r="K81" s="15"/>
      <c r="L81" s="8"/>
      <c r="M81" s="8"/>
      <c r="N81" s="8"/>
      <c r="O81" s="8"/>
      <c r="P81" s="8"/>
      <c r="Q81" s="8"/>
      <c r="R81" s="8"/>
    </row>
    <row r="82" spans="1:18" ht="13.5" customHeight="1">
      <c r="A82" s="10"/>
      <c r="B82" s="37" t="s">
        <v>40</v>
      </c>
      <c r="C82" s="38">
        <v>43114</v>
      </c>
      <c r="D82" s="30" t="s">
        <v>32</v>
      </c>
      <c r="E82" s="8"/>
      <c r="F82" s="40">
        <v>82</v>
      </c>
      <c r="G82" s="40">
        <v>72</v>
      </c>
      <c r="H82" s="8"/>
      <c r="I82" s="40">
        <v>82</v>
      </c>
      <c r="J82" s="10"/>
      <c r="K82" s="15"/>
      <c r="L82" s="8"/>
      <c r="M82" s="8"/>
      <c r="N82" s="8"/>
      <c r="O82" s="8"/>
      <c r="P82" s="8"/>
      <c r="Q82" s="8"/>
      <c r="R82" s="8"/>
    </row>
    <row r="83" spans="1:18" ht="13.5" customHeight="1">
      <c r="A83" s="10"/>
      <c r="B83" s="37" t="s">
        <v>84</v>
      </c>
      <c r="C83" s="38">
        <v>43114</v>
      </c>
      <c r="D83" s="30" t="s">
        <v>32</v>
      </c>
      <c r="E83" s="8"/>
      <c r="F83" s="40">
        <v>87</v>
      </c>
      <c r="G83" s="40">
        <v>72</v>
      </c>
      <c r="H83" s="8"/>
      <c r="I83" s="40">
        <v>87</v>
      </c>
      <c r="J83" s="10"/>
      <c r="K83" s="15"/>
      <c r="L83" s="8"/>
      <c r="M83" s="8"/>
      <c r="N83" s="8"/>
      <c r="O83" s="8"/>
      <c r="P83" s="8"/>
      <c r="Q83" s="8"/>
      <c r="R83" s="8"/>
    </row>
    <row r="84" spans="1:18" ht="13.5" customHeight="1">
      <c r="A84" s="10"/>
      <c r="B84" s="46" t="s">
        <v>45</v>
      </c>
      <c r="C84" s="47">
        <v>43114</v>
      </c>
      <c r="D84" s="48" t="s">
        <v>32</v>
      </c>
      <c r="E84" s="9"/>
      <c r="F84" s="42">
        <v>94</v>
      </c>
      <c r="G84" s="42">
        <v>72</v>
      </c>
      <c r="H84" s="9"/>
      <c r="I84" s="42">
        <v>94</v>
      </c>
      <c r="J84" s="89"/>
      <c r="K84" s="15"/>
      <c r="L84" s="8"/>
      <c r="M84" s="8"/>
      <c r="N84" s="8"/>
      <c r="O84" s="8"/>
      <c r="P84" s="8"/>
      <c r="Q84" s="8"/>
      <c r="R84" s="8"/>
    </row>
    <row r="85" spans="1:18" ht="13.5" customHeight="1">
      <c r="A85" s="10"/>
      <c r="B85" s="31" t="s">
        <v>38</v>
      </c>
      <c r="C85" s="32">
        <v>43121</v>
      </c>
      <c r="D85" s="33" t="s">
        <v>28</v>
      </c>
      <c r="E85" s="29"/>
      <c r="F85" s="35">
        <v>80</v>
      </c>
      <c r="G85" s="35">
        <v>73</v>
      </c>
      <c r="H85" s="29"/>
      <c r="I85" s="35">
        <v>80</v>
      </c>
      <c r="J85" s="88"/>
      <c r="K85" s="15"/>
      <c r="L85" s="8"/>
      <c r="M85" s="8"/>
      <c r="N85" s="8"/>
      <c r="O85" s="8"/>
      <c r="P85" s="8"/>
      <c r="Q85" s="8"/>
      <c r="R85" s="8"/>
    </row>
    <row r="86" spans="1:18" ht="13.5" customHeight="1">
      <c r="A86" s="10"/>
      <c r="B86" s="37" t="s">
        <v>39</v>
      </c>
      <c r="C86" s="38">
        <v>43121</v>
      </c>
      <c r="D86" s="30" t="s">
        <v>28</v>
      </c>
      <c r="E86" s="8"/>
      <c r="F86" s="40">
        <v>77</v>
      </c>
      <c r="G86" s="40">
        <v>73</v>
      </c>
      <c r="H86" s="8"/>
      <c r="I86" s="40">
        <v>77</v>
      </c>
      <c r="J86" s="10"/>
      <c r="K86" s="15"/>
      <c r="L86" s="8"/>
      <c r="M86" s="8"/>
      <c r="N86" s="8"/>
      <c r="O86" s="8"/>
      <c r="P86" s="8"/>
      <c r="Q86" s="8"/>
      <c r="R86" s="8"/>
    </row>
    <row r="87" spans="1:18" ht="13.5" customHeight="1">
      <c r="A87" s="10"/>
      <c r="B87" s="37" t="s">
        <v>52</v>
      </c>
      <c r="C87" s="38">
        <v>43121</v>
      </c>
      <c r="D87" s="30" t="s">
        <v>28</v>
      </c>
      <c r="E87" s="8"/>
      <c r="F87" s="40">
        <v>83</v>
      </c>
      <c r="G87" s="40">
        <v>73</v>
      </c>
      <c r="H87" s="8"/>
      <c r="I87" s="40">
        <v>83</v>
      </c>
      <c r="J87" s="10"/>
      <c r="K87" s="15"/>
      <c r="L87" s="8"/>
      <c r="M87" s="8"/>
      <c r="N87" s="8"/>
      <c r="O87" s="8"/>
      <c r="P87" s="8"/>
      <c r="Q87" s="8"/>
      <c r="R87" s="8"/>
    </row>
    <row r="88" spans="1:18" ht="13.5" customHeight="1">
      <c r="A88" s="10"/>
      <c r="B88" s="37" t="s">
        <v>41</v>
      </c>
      <c r="C88" s="38">
        <v>43121</v>
      </c>
      <c r="D88" s="30" t="s">
        <v>28</v>
      </c>
      <c r="E88" s="8"/>
      <c r="F88" s="40">
        <v>76</v>
      </c>
      <c r="G88" s="40">
        <v>73</v>
      </c>
      <c r="H88" s="8"/>
      <c r="I88" s="40">
        <v>76</v>
      </c>
      <c r="J88" s="10"/>
      <c r="K88" s="15"/>
      <c r="L88" s="8"/>
      <c r="M88" s="8"/>
      <c r="N88" s="8"/>
      <c r="O88" s="8"/>
      <c r="P88" s="8"/>
      <c r="Q88" s="8"/>
      <c r="R88" s="8"/>
    </row>
    <row r="89" spans="1:18" ht="13.5" customHeight="1">
      <c r="A89" s="10"/>
      <c r="B89" s="37" t="s">
        <v>42</v>
      </c>
      <c r="C89" s="38">
        <v>43121</v>
      </c>
      <c r="D89" s="30" t="s">
        <v>28</v>
      </c>
      <c r="E89" s="8"/>
      <c r="F89" s="40">
        <v>79</v>
      </c>
      <c r="G89" s="40">
        <v>73</v>
      </c>
      <c r="H89" s="8"/>
      <c r="I89" s="40">
        <v>79</v>
      </c>
      <c r="J89" s="10"/>
      <c r="K89" s="15"/>
      <c r="L89" s="8"/>
      <c r="M89" s="8"/>
      <c r="N89" s="8"/>
      <c r="O89" s="8"/>
      <c r="P89" s="8"/>
      <c r="Q89" s="8"/>
      <c r="R89" s="8"/>
    </row>
    <row r="90" spans="1:18" ht="13.5" customHeight="1">
      <c r="A90" s="10"/>
      <c r="B90" s="37" t="s">
        <v>43</v>
      </c>
      <c r="C90" s="38">
        <v>43121</v>
      </c>
      <c r="D90" s="30" t="s">
        <v>28</v>
      </c>
      <c r="E90" s="8"/>
      <c r="F90" s="40">
        <v>79</v>
      </c>
      <c r="G90" s="40">
        <v>73</v>
      </c>
      <c r="H90" s="8"/>
      <c r="I90" s="40">
        <v>79</v>
      </c>
      <c r="J90" s="10"/>
      <c r="K90" s="15"/>
      <c r="L90" s="8"/>
      <c r="M90" s="8"/>
      <c r="N90" s="8"/>
      <c r="O90" s="8"/>
      <c r="P90" s="8"/>
      <c r="Q90" s="8"/>
      <c r="R90" s="8"/>
    </row>
    <row r="91" spans="1:18" ht="13.5" customHeight="1">
      <c r="A91" s="10"/>
      <c r="B91" s="37" t="s">
        <v>44</v>
      </c>
      <c r="C91" s="38">
        <v>43121</v>
      </c>
      <c r="D91" s="30" t="s">
        <v>28</v>
      </c>
      <c r="E91" s="8"/>
      <c r="F91" s="40">
        <v>82</v>
      </c>
      <c r="G91" s="40">
        <v>73</v>
      </c>
      <c r="H91" s="8"/>
      <c r="I91" s="40">
        <v>82</v>
      </c>
      <c r="J91" s="10"/>
      <c r="K91" s="15"/>
      <c r="L91" s="8"/>
      <c r="M91" s="8"/>
      <c r="N91" s="8"/>
      <c r="O91" s="8"/>
      <c r="P91" s="8"/>
      <c r="Q91" s="8"/>
      <c r="R91" s="8"/>
    </row>
    <row r="92" spans="1:18" ht="13.5" customHeight="1">
      <c r="A92" s="10"/>
      <c r="B92" s="37" t="s">
        <v>46</v>
      </c>
      <c r="C92" s="38">
        <v>43121</v>
      </c>
      <c r="D92" s="30" t="s">
        <v>28</v>
      </c>
      <c r="E92" s="8"/>
      <c r="F92" s="40">
        <v>86</v>
      </c>
      <c r="G92" s="40">
        <v>73</v>
      </c>
      <c r="H92" s="8"/>
      <c r="I92" s="40">
        <v>86</v>
      </c>
      <c r="J92" s="10"/>
      <c r="K92" s="15"/>
      <c r="L92" s="8"/>
      <c r="M92" s="8"/>
      <c r="N92" s="8"/>
      <c r="O92" s="8"/>
      <c r="P92" s="8"/>
      <c r="Q92" s="8"/>
      <c r="R92" s="8"/>
    </row>
    <row r="93" spans="1:18" ht="13.5" customHeight="1">
      <c r="A93" s="10"/>
      <c r="B93" s="37" t="s">
        <v>47</v>
      </c>
      <c r="C93" s="38">
        <v>43121</v>
      </c>
      <c r="D93" s="30" t="s">
        <v>28</v>
      </c>
      <c r="E93" s="8"/>
      <c r="F93" s="40">
        <v>90</v>
      </c>
      <c r="G93" s="40">
        <v>73</v>
      </c>
      <c r="H93" s="8"/>
      <c r="I93" s="40">
        <v>90</v>
      </c>
      <c r="J93" s="10"/>
      <c r="K93" s="15"/>
      <c r="L93" s="8"/>
      <c r="M93" s="8"/>
      <c r="N93" s="8"/>
      <c r="O93" s="8"/>
      <c r="P93" s="8"/>
      <c r="Q93" s="8"/>
      <c r="R93" s="8"/>
    </row>
    <row r="94" spans="1:18" ht="13.5" customHeight="1">
      <c r="A94" s="10"/>
      <c r="B94" s="37" t="s">
        <v>148</v>
      </c>
      <c r="C94" s="38">
        <v>43121</v>
      </c>
      <c r="D94" s="30" t="s">
        <v>28</v>
      </c>
      <c r="E94" s="8"/>
      <c r="F94" s="40">
        <v>96</v>
      </c>
      <c r="G94" s="40">
        <v>73</v>
      </c>
      <c r="H94" s="8"/>
      <c r="I94" s="40">
        <v>96</v>
      </c>
      <c r="J94" s="10"/>
      <c r="K94" s="15"/>
      <c r="L94" s="8"/>
      <c r="M94" s="8"/>
      <c r="N94" s="8"/>
      <c r="O94" s="8"/>
      <c r="P94" s="8"/>
      <c r="Q94" s="8"/>
      <c r="R94" s="8"/>
    </row>
    <row r="95" spans="1:18" ht="13.5" customHeight="1">
      <c r="A95" s="10"/>
      <c r="B95" s="37" t="s">
        <v>40</v>
      </c>
      <c r="C95" s="38">
        <v>43121</v>
      </c>
      <c r="D95" s="30" t="s">
        <v>28</v>
      </c>
      <c r="E95" s="8"/>
      <c r="F95" s="40">
        <v>81</v>
      </c>
      <c r="G95" s="40">
        <v>73</v>
      </c>
      <c r="H95" s="8"/>
      <c r="I95" s="40">
        <v>81</v>
      </c>
      <c r="J95" s="10"/>
      <c r="K95" s="15"/>
      <c r="L95" s="8"/>
      <c r="M95" s="8"/>
      <c r="N95" s="8"/>
      <c r="O95" s="8"/>
      <c r="P95" s="8"/>
      <c r="Q95" s="8"/>
      <c r="R95" s="8"/>
    </row>
    <row r="96" spans="1:18" ht="13.5" customHeight="1">
      <c r="A96" s="10"/>
      <c r="B96" s="37" t="s">
        <v>84</v>
      </c>
      <c r="C96" s="38">
        <v>43121</v>
      </c>
      <c r="D96" s="30" t="s">
        <v>28</v>
      </c>
      <c r="E96" s="8"/>
      <c r="F96" s="30" t="s">
        <v>131</v>
      </c>
      <c r="G96" s="40">
        <v>73</v>
      </c>
      <c r="H96" s="8"/>
      <c r="I96" s="30" t="s">
        <v>131</v>
      </c>
      <c r="J96" s="10"/>
      <c r="K96" s="15"/>
      <c r="L96" s="8"/>
      <c r="M96" s="8"/>
      <c r="N96" s="8"/>
      <c r="O96" s="8"/>
      <c r="P96" s="8"/>
      <c r="Q96" s="8"/>
      <c r="R96" s="8"/>
    </row>
    <row r="97" spans="1:18" ht="13.5" customHeight="1">
      <c r="A97" s="10"/>
      <c r="B97" s="37" t="s">
        <v>45</v>
      </c>
      <c r="C97" s="38">
        <v>43121</v>
      </c>
      <c r="D97" s="30" t="s">
        <v>28</v>
      </c>
      <c r="E97" s="8"/>
      <c r="F97" s="40">
        <v>86</v>
      </c>
      <c r="G97" s="40">
        <v>73</v>
      </c>
      <c r="H97" s="8"/>
      <c r="I97" s="40">
        <v>86</v>
      </c>
      <c r="J97" s="10"/>
      <c r="K97" s="15"/>
      <c r="L97" s="8"/>
      <c r="M97" s="8"/>
      <c r="N97" s="8"/>
      <c r="O97" s="8"/>
      <c r="P97" s="8"/>
      <c r="Q97" s="8"/>
      <c r="R97" s="8"/>
    </row>
    <row r="98" spans="1:18" ht="13.5" customHeight="1">
      <c r="A98" s="10"/>
      <c r="B98" s="46" t="s">
        <v>168</v>
      </c>
      <c r="C98" s="47">
        <v>43121</v>
      </c>
      <c r="D98" s="48" t="s">
        <v>28</v>
      </c>
      <c r="E98" s="9"/>
      <c r="F98" s="42">
        <v>76</v>
      </c>
      <c r="G98" s="42">
        <v>73</v>
      </c>
      <c r="H98" s="9"/>
      <c r="I98" s="42">
        <v>76</v>
      </c>
      <c r="J98" s="89"/>
      <c r="K98" s="15"/>
      <c r="L98" s="8"/>
      <c r="M98" s="8"/>
      <c r="N98" s="8"/>
      <c r="O98" s="8"/>
      <c r="P98" s="8"/>
      <c r="Q98" s="8"/>
      <c r="R98" s="8"/>
    </row>
    <row r="99" spans="1:18" ht="13.5" customHeight="1">
      <c r="A99" s="10"/>
      <c r="B99" s="31" t="s">
        <v>38</v>
      </c>
      <c r="C99" s="32">
        <v>43128</v>
      </c>
      <c r="D99" s="33" t="s">
        <v>31</v>
      </c>
      <c r="E99" s="29"/>
      <c r="F99" s="35">
        <v>80</v>
      </c>
      <c r="G99" s="35">
        <v>72</v>
      </c>
      <c r="H99" s="29"/>
      <c r="I99" s="35">
        <v>80</v>
      </c>
      <c r="J99" s="88"/>
      <c r="K99" s="15"/>
      <c r="L99" s="8"/>
      <c r="M99" s="8"/>
      <c r="N99" s="8"/>
      <c r="O99" s="8"/>
      <c r="P99" s="8"/>
      <c r="Q99" s="8"/>
      <c r="R99" s="8"/>
    </row>
    <row r="100" spans="1:18" ht="13.5" customHeight="1">
      <c r="A100" s="10"/>
      <c r="B100" s="37" t="s">
        <v>39</v>
      </c>
      <c r="C100" s="38">
        <v>43128</v>
      </c>
      <c r="D100" s="30" t="s">
        <v>31</v>
      </c>
      <c r="E100" s="8"/>
      <c r="F100" s="40">
        <v>81</v>
      </c>
      <c r="G100" s="40">
        <v>72</v>
      </c>
      <c r="H100" s="8"/>
      <c r="I100" s="40">
        <v>81</v>
      </c>
      <c r="J100" s="10"/>
      <c r="K100" s="15"/>
      <c r="L100" s="8"/>
      <c r="M100" s="8"/>
      <c r="N100" s="8"/>
      <c r="O100" s="8"/>
      <c r="P100" s="8"/>
      <c r="Q100" s="8"/>
      <c r="R100" s="8"/>
    </row>
    <row r="101" spans="1:18" ht="13.5" customHeight="1">
      <c r="A101" s="10"/>
      <c r="B101" s="37" t="s">
        <v>52</v>
      </c>
      <c r="C101" s="38">
        <v>43128</v>
      </c>
      <c r="D101" s="30" t="s">
        <v>31</v>
      </c>
      <c r="E101" s="8"/>
      <c r="F101" s="40">
        <v>88</v>
      </c>
      <c r="G101" s="40">
        <v>72</v>
      </c>
      <c r="H101" s="8"/>
      <c r="I101" s="40">
        <v>88</v>
      </c>
      <c r="J101" s="10"/>
      <c r="K101" s="15"/>
      <c r="L101" s="8"/>
      <c r="M101" s="8"/>
      <c r="N101" s="8"/>
      <c r="O101" s="8"/>
      <c r="P101" s="8"/>
      <c r="Q101" s="8"/>
      <c r="R101" s="8"/>
    </row>
    <row r="102" spans="1:18" ht="13.5" customHeight="1">
      <c r="A102" s="10"/>
      <c r="B102" s="37" t="s">
        <v>41</v>
      </c>
      <c r="C102" s="38">
        <v>43128</v>
      </c>
      <c r="D102" s="30" t="s">
        <v>31</v>
      </c>
      <c r="E102" s="8"/>
      <c r="F102" s="40">
        <v>72</v>
      </c>
      <c r="G102" s="40">
        <v>72</v>
      </c>
      <c r="H102" s="8"/>
      <c r="I102" s="40">
        <v>72</v>
      </c>
      <c r="J102" s="10"/>
      <c r="K102" s="15"/>
      <c r="L102" s="8"/>
      <c r="M102" s="8"/>
      <c r="N102" s="8"/>
      <c r="O102" s="8"/>
      <c r="P102" s="8"/>
      <c r="Q102" s="8"/>
      <c r="R102" s="8"/>
    </row>
    <row r="103" spans="1:18" ht="13.5" customHeight="1">
      <c r="A103" s="10"/>
      <c r="B103" s="37" t="s">
        <v>42</v>
      </c>
      <c r="C103" s="38">
        <v>43128</v>
      </c>
      <c r="D103" s="30" t="s">
        <v>31</v>
      </c>
      <c r="E103" s="8"/>
      <c r="F103" s="40">
        <v>85</v>
      </c>
      <c r="G103" s="40">
        <v>72</v>
      </c>
      <c r="H103" s="8"/>
      <c r="I103" s="40">
        <v>85</v>
      </c>
      <c r="J103" s="10"/>
      <c r="K103" s="15"/>
      <c r="L103" s="8"/>
      <c r="M103" s="8"/>
      <c r="N103" s="8"/>
      <c r="O103" s="8"/>
      <c r="P103" s="8"/>
      <c r="Q103" s="8"/>
      <c r="R103" s="8"/>
    </row>
    <row r="104" spans="1:18" ht="13.5" customHeight="1">
      <c r="A104" s="10"/>
      <c r="B104" s="37" t="s">
        <v>43</v>
      </c>
      <c r="C104" s="38">
        <v>43128</v>
      </c>
      <c r="D104" s="30" t="s">
        <v>31</v>
      </c>
      <c r="E104" s="8"/>
      <c r="F104" s="40">
        <v>84</v>
      </c>
      <c r="G104" s="40">
        <v>72</v>
      </c>
      <c r="H104" s="8"/>
      <c r="I104" s="40">
        <v>84</v>
      </c>
      <c r="J104" s="10"/>
      <c r="K104" s="15"/>
      <c r="L104" s="8"/>
      <c r="M104" s="8"/>
      <c r="N104" s="8"/>
      <c r="O104" s="8"/>
      <c r="P104" s="8"/>
      <c r="Q104" s="8"/>
      <c r="R104" s="8"/>
    </row>
    <row r="105" spans="1:18" ht="13.5" customHeight="1">
      <c r="A105" s="10"/>
      <c r="B105" s="37" t="s">
        <v>46</v>
      </c>
      <c r="C105" s="38">
        <v>43128</v>
      </c>
      <c r="D105" s="30" t="s">
        <v>31</v>
      </c>
      <c r="E105" s="8"/>
      <c r="F105" s="40">
        <v>86</v>
      </c>
      <c r="G105" s="40">
        <v>72</v>
      </c>
      <c r="H105" s="8"/>
      <c r="I105" s="40">
        <v>86</v>
      </c>
      <c r="J105" s="10"/>
      <c r="K105" s="15"/>
      <c r="L105" s="8"/>
      <c r="M105" s="8"/>
      <c r="N105" s="8"/>
      <c r="O105" s="8"/>
      <c r="P105" s="8"/>
      <c r="Q105" s="8"/>
      <c r="R105" s="8"/>
    </row>
    <row r="106" spans="1:18" ht="13.5" customHeight="1">
      <c r="A106" s="10"/>
      <c r="B106" s="37" t="s">
        <v>47</v>
      </c>
      <c r="C106" s="38">
        <v>43128</v>
      </c>
      <c r="D106" s="30" t="s">
        <v>31</v>
      </c>
      <c r="E106" s="8"/>
      <c r="F106" s="90">
        <v>95</v>
      </c>
      <c r="G106" s="40">
        <v>72</v>
      </c>
      <c r="H106" s="8"/>
      <c r="I106" s="90">
        <v>95</v>
      </c>
      <c r="J106" s="10"/>
      <c r="K106" s="15"/>
      <c r="L106" s="8"/>
      <c r="M106" s="8"/>
      <c r="N106" s="8"/>
      <c r="O106" s="8"/>
      <c r="P106" s="8"/>
      <c r="Q106" s="8"/>
      <c r="R106" s="8"/>
    </row>
    <row r="107" spans="1:18" ht="13.5" customHeight="1">
      <c r="A107" s="10"/>
      <c r="B107" s="37" t="s">
        <v>148</v>
      </c>
      <c r="C107" s="38">
        <v>43128</v>
      </c>
      <c r="D107" s="30" t="s">
        <v>31</v>
      </c>
      <c r="E107" s="91"/>
      <c r="F107" s="92">
        <v>104</v>
      </c>
      <c r="G107" s="93">
        <v>72</v>
      </c>
      <c r="H107" s="91"/>
      <c r="I107" s="92">
        <v>104</v>
      </c>
      <c r="J107" s="94"/>
      <c r="K107" s="15"/>
      <c r="L107" s="30" t="s">
        <v>170</v>
      </c>
      <c r="M107" s="8"/>
      <c r="N107" s="8"/>
      <c r="O107" s="8"/>
      <c r="P107" s="8"/>
      <c r="Q107" s="8"/>
      <c r="R107" s="8"/>
    </row>
    <row r="108" spans="1:18" ht="13.5" customHeight="1">
      <c r="A108" s="10"/>
      <c r="B108" s="37" t="s">
        <v>84</v>
      </c>
      <c r="C108" s="38">
        <v>43128</v>
      </c>
      <c r="D108" s="30" t="s">
        <v>31</v>
      </c>
      <c r="E108" s="8"/>
      <c r="F108" s="95" t="s">
        <v>131</v>
      </c>
      <c r="G108" s="40">
        <v>72</v>
      </c>
      <c r="H108" s="8"/>
      <c r="I108" s="95" t="s">
        <v>131</v>
      </c>
      <c r="J108" s="10"/>
      <c r="K108" s="15"/>
      <c r="L108" s="8"/>
      <c r="M108" s="8"/>
      <c r="N108" s="8"/>
      <c r="O108" s="8"/>
      <c r="P108" s="8"/>
      <c r="Q108" s="8"/>
      <c r="R108" s="8"/>
    </row>
    <row r="109" spans="1:18" ht="13.5" customHeight="1">
      <c r="A109" s="10"/>
      <c r="B109" s="46" t="s">
        <v>45</v>
      </c>
      <c r="C109" s="47">
        <v>43128</v>
      </c>
      <c r="D109" s="48" t="s">
        <v>31</v>
      </c>
      <c r="E109" s="9"/>
      <c r="F109" s="42">
        <v>82</v>
      </c>
      <c r="G109" s="42">
        <v>72</v>
      </c>
      <c r="H109" s="9"/>
      <c r="I109" s="42">
        <v>82</v>
      </c>
      <c r="J109" s="89"/>
      <c r="K109" s="15"/>
      <c r="L109" s="8"/>
      <c r="M109" s="8"/>
      <c r="N109" s="8"/>
      <c r="O109" s="8"/>
      <c r="P109" s="8"/>
      <c r="Q109" s="8"/>
      <c r="R109" s="8"/>
    </row>
    <row r="110" spans="1:18" ht="13.5" customHeight="1">
      <c r="A110" s="10"/>
      <c r="B110" s="31" t="s">
        <v>38</v>
      </c>
      <c r="C110" s="32">
        <v>43135</v>
      </c>
      <c r="D110" s="33" t="s">
        <v>21</v>
      </c>
      <c r="E110" s="29"/>
      <c r="F110" s="35">
        <v>76</v>
      </c>
      <c r="G110" s="35">
        <v>72</v>
      </c>
      <c r="H110" s="29"/>
      <c r="I110" s="35">
        <v>76</v>
      </c>
      <c r="J110" s="88"/>
      <c r="K110" s="15"/>
      <c r="L110" s="8"/>
      <c r="M110" s="8"/>
      <c r="N110" s="8"/>
      <c r="O110" s="8"/>
      <c r="P110" s="8"/>
      <c r="Q110" s="8"/>
      <c r="R110" s="8"/>
    </row>
    <row r="111" spans="1:18" ht="13.5" customHeight="1">
      <c r="A111" s="10"/>
      <c r="B111" s="37" t="s">
        <v>39</v>
      </c>
      <c r="C111" s="38">
        <v>43135</v>
      </c>
      <c r="D111" s="30" t="s">
        <v>21</v>
      </c>
      <c r="E111" s="8"/>
      <c r="F111" s="40">
        <v>72</v>
      </c>
      <c r="G111" s="40">
        <v>72</v>
      </c>
      <c r="H111" s="8"/>
      <c r="I111" s="40">
        <v>72</v>
      </c>
      <c r="J111" s="10"/>
      <c r="K111" s="15"/>
      <c r="L111" s="8"/>
      <c r="M111" s="8"/>
      <c r="N111" s="8"/>
      <c r="O111" s="8"/>
      <c r="P111" s="8"/>
      <c r="Q111" s="8"/>
      <c r="R111" s="8"/>
    </row>
    <row r="112" spans="1:18" ht="13.5" customHeight="1">
      <c r="A112" s="10"/>
      <c r="B112" s="37" t="s">
        <v>52</v>
      </c>
      <c r="C112" s="38">
        <v>43135</v>
      </c>
      <c r="D112" s="30" t="s">
        <v>21</v>
      </c>
      <c r="E112" s="8"/>
      <c r="F112" s="40">
        <v>81</v>
      </c>
      <c r="G112" s="40">
        <v>72</v>
      </c>
      <c r="H112" s="8"/>
      <c r="I112" s="40">
        <v>81</v>
      </c>
      <c r="J112" s="10"/>
      <c r="K112" s="15"/>
      <c r="L112" s="8"/>
      <c r="M112" s="8"/>
      <c r="N112" s="8"/>
      <c r="O112" s="8"/>
      <c r="P112" s="8"/>
      <c r="Q112" s="8"/>
      <c r="R112" s="8"/>
    </row>
    <row r="113" spans="1:18" ht="13.5" customHeight="1">
      <c r="A113" s="10"/>
      <c r="B113" s="37" t="s">
        <v>41</v>
      </c>
      <c r="C113" s="38">
        <v>43135</v>
      </c>
      <c r="D113" s="30" t="s">
        <v>21</v>
      </c>
      <c r="E113" s="8"/>
      <c r="F113" s="40">
        <v>82</v>
      </c>
      <c r="G113" s="40">
        <v>72</v>
      </c>
      <c r="H113" s="8"/>
      <c r="I113" s="40">
        <v>82</v>
      </c>
      <c r="J113" s="10"/>
      <c r="K113" s="15"/>
      <c r="L113" s="8"/>
      <c r="M113" s="8"/>
      <c r="N113" s="8"/>
      <c r="O113" s="8"/>
      <c r="P113" s="8"/>
      <c r="Q113" s="8"/>
      <c r="R113" s="8"/>
    </row>
    <row r="114" spans="1:18" ht="13.5" customHeight="1">
      <c r="A114" s="10"/>
      <c r="B114" s="37" t="s">
        <v>42</v>
      </c>
      <c r="C114" s="38">
        <v>43135</v>
      </c>
      <c r="D114" s="30" t="s">
        <v>21</v>
      </c>
      <c r="E114" s="8"/>
      <c r="F114" s="40">
        <v>80</v>
      </c>
      <c r="G114" s="40">
        <v>72</v>
      </c>
      <c r="H114" s="8"/>
      <c r="I114" s="40">
        <v>80</v>
      </c>
      <c r="J114" s="10"/>
      <c r="K114" s="15"/>
      <c r="L114" s="8"/>
      <c r="M114" s="8"/>
      <c r="N114" s="8"/>
      <c r="O114" s="8"/>
      <c r="P114" s="8"/>
      <c r="Q114" s="8"/>
      <c r="R114" s="8"/>
    </row>
    <row r="115" spans="1:18" ht="13.5" customHeight="1">
      <c r="A115" s="10"/>
      <c r="B115" s="37" t="s">
        <v>43</v>
      </c>
      <c r="C115" s="38">
        <v>43135</v>
      </c>
      <c r="D115" s="30" t="s">
        <v>21</v>
      </c>
      <c r="E115" s="8"/>
      <c r="F115" s="40">
        <v>77</v>
      </c>
      <c r="G115" s="40">
        <v>72</v>
      </c>
      <c r="H115" s="8"/>
      <c r="I115" s="40">
        <v>77</v>
      </c>
      <c r="J115" s="10"/>
      <c r="K115" s="15"/>
      <c r="L115" s="8"/>
      <c r="M115" s="8"/>
      <c r="N115" s="8"/>
      <c r="O115" s="8"/>
      <c r="P115" s="8"/>
      <c r="Q115" s="8"/>
      <c r="R115" s="8"/>
    </row>
    <row r="116" spans="1:18" ht="13.5" customHeight="1">
      <c r="A116" s="10"/>
      <c r="B116" s="37" t="s">
        <v>84</v>
      </c>
      <c r="C116" s="38">
        <v>43135</v>
      </c>
      <c r="D116" s="30" t="s">
        <v>21</v>
      </c>
      <c r="E116" s="8"/>
      <c r="F116" s="30" t="s">
        <v>131</v>
      </c>
      <c r="G116" s="40">
        <v>72</v>
      </c>
      <c r="H116" s="8"/>
      <c r="I116" s="30" t="s">
        <v>131</v>
      </c>
      <c r="J116" s="10"/>
      <c r="K116" s="15"/>
      <c r="L116" s="8"/>
      <c r="M116" s="8"/>
      <c r="N116" s="8"/>
      <c r="O116" s="8"/>
      <c r="P116" s="8"/>
      <c r="Q116" s="8"/>
      <c r="R116" s="8"/>
    </row>
    <row r="117" spans="1:18" ht="13.5" customHeight="1">
      <c r="A117" s="10"/>
      <c r="B117" s="37" t="s">
        <v>45</v>
      </c>
      <c r="C117" s="38">
        <v>43135</v>
      </c>
      <c r="D117" s="30" t="s">
        <v>21</v>
      </c>
      <c r="E117" s="8"/>
      <c r="F117" s="40">
        <v>87</v>
      </c>
      <c r="G117" s="40">
        <v>72</v>
      </c>
      <c r="H117" s="8"/>
      <c r="I117" s="40">
        <v>87</v>
      </c>
      <c r="J117" s="10"/>
      <c r="K117" s="15"/>
      <c r="L117" s="8"/>
      <c r="M117" s="8"/>
      <c r="N117" s="8"/>
      <c r="O117" s="8"/>
      <c r="P117" s="8"/>
      <c r="Q117" s="8"/>
      <c r="R117" s="8"/>
    </row>
    <row r="118" spans="1:18" ht="13.5" customHeight="1">
      <c r="A118" s="10"/>
      <c r="B118" s="37" t="s">
        <v>40</v>
      </c>
      <c r="C118" s="38">
        <v>43135</v>
      </c>
      <c r="D118" s="30" t="s">
        <v>21</v>
      </c>
      <c r="E118" s="8"/>
      <c r="F118" s="40">
        <v>82</v>
      </c>
      <c r="G118" s="40">
        <v>72</v>
      </c>
      <c r="H118" s="8"/>
      <c r="I118" s="40">
        <v>82</v>
      </c>
      <c r="J118" s="10"/>
      <c r="K118" s="15"/>
      <c r="L118" s="8"/>
      <c r="M118" s="8"/>
      <c r="N118" s="8"/>
      <c r="O118" s="8"/>
      <c r="P118" s="8"/>
      <c r="Q118" s="8"/>
      <c r="R118" s="8"/>
    </row>
    <row r="119" spans="1:18" ht="13.5" customHeight="1">
      <c r="A119" s="10"/>
      <c r="B119" s="37" t="s">
        <v>44</v>
      </c>
      <c r="C119" s="38">
        <v>43135</v>
      </c>
      <c r="D119" s="30" t="s">
        <v>21</v>
      </c>
      <c r="E119" s="8"/>
      <c r="F119" s="40">
        <v>85</v>
      </c>
      <c r="G119" s="40">
        <v>72</v>
      </c>
      <c r="H119" s="8"/>
      <c r="I119" s="40">
        <v>85</v>
      </c>
      <c r="J119" s="10"/>
      <c r="K119" s="15"/>
      <c r="L119" s="8"/>
      <c r="M119" s="8"/>
      <c r="N119" s="8"/>
      <c r="O119" s="8"/>
      <c r="P119" s="8"/>
      <c r="Q119" s="8"/>
      <c r="R119" s="8"/>
    </row>
    <row r="120" spans="1:18" ht="13.5" customHeight="1">
      <c r="A120" s="10"/>
      <c r="B120" s="46" t="s">
        <v>168</v>
      </c>
      <c r="C120" s="47">
        <v>43135</v>
      </c>
      <c r="D120" s="48" t="s">
        <v>21</v>
      </c>
      <c r="E120" s="9"/>
      <c r="F120" s="42">
        <v>77</v>
      </c>
      <c r="G120" s="42">
        <v>72</v>
      </c>
      <c r="H120" s="9"/>
      <c r="I120" s="42">
        <v>77</v>
      </c>
      <c r="J120" s="89"/>
      <c r="K120" s="15"/>
      <c r="L120" s="8"/>
      <c r="M120" s="8"/>
      <c r="N120" s="8"/>
      <c r="O120" s="8"/>
      <c r="P120" s="8"/>
      <c r="Q120" s="8"/>
      <c r="R120" s="8"/>
    </row>
    <row r="121" spans="1:18" ht="13.5" customHeight="1">
      <c r="A121" s="10"/>
      <c r="B121" s="31" t="s">
        <v>39</v>
      </c>
      <c r="C121" s="32">
        <v>43142</v>
      </c>
      <c r="D121" s="33" t="s">
        <v>25</v>
      </c>
      <c r="E121" s="29"/>
      <c r="F121" s="35">
        <v>78</v>
      </c>
      <c r="G121" s="35">
        <v>72</v>
      </c>
      <c r="H121" s="29"/>
      <c r="I121" s="35">
        <v>78</v>
      </c>
      <c r="J121" s="88"/>
      <c r="K121" s="15"/>
      <c r="L121" s="8"/>
      <c r="M121" s="8"/>
      <c r="N121" s="8"/>
      <c r="O121" s="8"/>
      <c r="P121" s="8"/>
      <c r="Q121" s="8"/>
      <c r="R121" s="8"/>
    </row>
    <row r="122" spans="1:18" ht="13.5" customHeight="1">
      <c r="A122" s="10"/>
      <c r="B122" s="37" t="s">
        <v>52</v>
      </c>
      <c r="C122" s="38">
        <v>43142</v>
      </c>
      <c r="D122" s="30" t="s">
        <v>25</v>
      </c>
      <c r="E122" s="8"/>
      <c r="F122" s="40">
        <v>81</v>
      </c>
      <c r="G122" s="40">
        <v>72</v>
      </c>
      <c r="H122" s="8"/>
      <c r="I122" s="40">
        <v>81</v>
      </c>
      <c r="J122" s="10"/>
      <c r="K122" s="15"/>
      <c r="L122" s="8"/>
      <c r="M122" s="8"/>
      <c r="N122" s="8"/>
      <c r="O122" s="8"/>
      <c r="P122" s="8"/>
      <c r="Q122" s="8"/>
      <c r="R122" s="8"/>
    </row>
    <row r="123" spans="1:18" ht="13.5" customHeight="1">
      <c r="A123" s="10"/>
      <c r="B123" s="37" t="s">
        <v>41</v>
      </c>
      <c r="C123" s="38">
        <v>43142</v>
      </c>
      <c r="D123" s="30" t="s">
        <v>25</v>
      </c>
      <c r="E123" s="8"/>
      <c r="F123" s="40">
        <v>74</v>
      </c>
      <c r="G123" s="40">
        <v>72</v>
      </c>
      <c r="H123" s="8"/>
      <c r="I123" s="40">
        <v>74</v>
      </c>
      <c r="J123" s="10"/>
      <c r="K123" s="15"/>
      <c r="L123" s="8"/>
      <c r="M123" s="8"/>
      <c r="N123" s="8"/>
      <c r="O123" s="8"/>
      <c r="P123" s="8"/>
      <c r="Q123" s="8"/>
      <c r="R123" s="8"/>
    </row>
    <row r="124" spans="1:18" ht="13.5" customHeight="1">
      <c r="A124" s="10"/>
      <c r="B124" s="37" t="s">
        <v>42</v>
      </c>
      <c r="C124" s="38">
        <v>43142</v>
      </c>
      <c r="D124" s="30" t="s">
        <v>25</v>
      </c>
      <c r="E124" s="8"/>
      <c r="F124" s="40">
        <v>84</v>
      </c>
      <c r="G124" s="40">
        <v>72</v>
      </c>
      <c r="H124" s="8"/>
      <c r="I124" s="40">
        <v>84</v>
      </c>
      <c r="J124" s="10"/>
      <c r="K124" s="15"/>
      <c r="L124" s="8"/>
      <c r="M124" s="8"/>
      <c r="N124" s="8"/>
      <c r="O124" s="8"/>
      <c r="P124" s="8"/>
      <c r="Q124" s="8"/>
      <c r="R124" s="8"/>
    </row>
    <row r="125" spans="1:18" ht="13.5" customHeight="1">
      <c r="A125" s="10"/>
      <c r="B125" s="37" t="s">
        <v>43</v>
      </c>
      <c r="C125" s="38">
        <v>43142</v>
      </c>
      <c r="D125" s="30" t="s">
        <v>25</v>
      </c>
      <c r="E125" s="8"/>
      <c r="F125" s="40">
        <v>74</v>
      </c>
      <c r="G125" s="40">
        <v>72</v>
      </c>
      <c r="H125" s="8"/>
      <c r="I125" s="40">
        <v>74</v>
      </c>
      <c r="J125" s="10"/>
      <c r="K125" s="15"/>
      <c r="L125" s="8"/>
      <c r="M125" s="8"/>
      <c r="N125" s="8"/>
      <c r="O125" s="8"/>
      <c r="P125" s="8"/>
      <c r="Q125" s="8"/>
      <c r="R125" s="8"/>
    </row>
    <row r="126" spans="1:18" ht="13.5" customHeight="1">
      <c r="A126" s="10"/>
      <c r="B126" s="37" t="s">
        <v>84</v>
      </c>
      <c r="C126" s="38">
        <v>43142</v>
      </c>
      <c r="D126" s="30" t="s">
        <v>25</v>
      </c>
      <c r="E126" s="8"/>
      <c r="F126" s="40">
        <v>80</v>
      </c>
      <c r="G126" s="40">
        <v>72</v>
      </c>
      <c r="H126" s="8"/>
      <c r="I126" s="40">
        <v>80</v>
      </c>
      <c r="J126" s="10"/>
      <c r="K126" s="15"/>
      <c r="L126" s="8"/>
      <c r="M126" s="8"/>
      <c r="N126" s="8"/>
      <c r="O126" s="8"/>
      <c r="P126" s="8"/>
      <c r="Q126" s="8"/>
      <c r="R126" s="8"/>
    </row>
    <row r="127" spans="1:18" ht="13.5" customHeight="1">
      <c r="A127" s="10"/>
      <c r="B127" s="37" t="s">
        <v>45</v>
      </c>
      <c r="C127" s="38">
        <v>43142</v>
      </c>
      <c r="D127" s="30" t="s">
        <v>25</v>
      </c>
      <c r="E127" s="8"/>
      <c r="F127" s="40">
        <v>81</v>
      </c>
      <c r="G127" s="40">
        <v>72</v>
      </c>
      <c r="H127" s="8"/>
      <c r="I127" s="40">
        <v>81</v>
      </c>
      <c r="J127" s="10"/>
      <c r="K127" s="15"/>
      <c r="L127" s="8"/>
      <c r="M127" s="8"/>
      <c r="N127" s="8"/>
      <c r="O127" s="8"/>
      <c r="P127" s="8"/>
      <c r="Q127" s="8"/>
      <c r="R127" s="8"/>
    </row>
    <row r="128" spans="1:18" ht="13.5" customHeight="1">
      <c r="A128" s="10"/>
      <c r="B128" s="37" t="s">
        <v>44</v>
      </c>
      <c r="C128" s="38">
        <v>43142</v>
      </c>
      <c r="D128" s="30" t="s">
        <v>25</v>
      </c>
      <c r="E128" s="8"/>
      <c r="F128" s="40">
        <v>98</v>
      </c>
      <c r="G128" s="40">
        <v>72</v>
      </c>
      <c r="H128" s="8"/>
      <c r="I128" s="40">
        <v>98</v>
      </c>
      <c r="J128" s="10"/>
      <c r="K128" s="15"/>
      <c r="L128" s="8"/>
      <c r="M128" s="8"/>
      <c r="N128" s="8"/>
      <c r="O128" s="8"/>
      <c r="P128" s="8"/>
      <c r="Q128" s="8"/>
      <c r="R128" s="8"/>
    </row>
    <row r="129" spans="1:18" ht="13.5" customHeight="1">
      <c r="A129" s="10"/>
      <c r="B129" s="37" t="s">
        <v>169</v>
      </c>
      <c r="C129" s="38">
        <v>43142</v>
      </c>
      <c r="D129" s="30" t="s">
        <v>25</v>
      </c>
      <c r="E129" s="8"/>
      <c r="F129" s="40">
        <v>102</v>
      </c>
      <c r="G129" s="40">
        <v>72</v>
      </c>
      <c r="H129" s="8"/>
      <c r="I129" s="40">
        <v>102</v>
      </c>
      <c r="J129" s="10"/>
      <c r="K129" s="15"/>
      <c r="L129" s="8"/>
      <c r="M129" s="8"/>
      <c r="N129" s="8"/>
      <c r="O129" s="8"/>
      <c r="P129" s="8"/>
      <c r="Q129" s="8"/>
      <c r="R129" s="8"/>
    </row>
    <row r="130" spans="1:18" ht="13.5" customHeight="1">
      <c r="A130" s="10"/>
      <c r="B130" s="37" t="s">
        <v>46</v>
      </c>
      <c r="C130" s="38">
        <v>43142</v>
      </c>
      <c r="D130" s="30" t="s">
        <v>25</v>
      </c>
      <c r="E130" s="8"/>
      <c r="F130" s="40">
        <v>88</v>
      </c>
      <c r="G130" s="40">
        <v>72</v>
      </c>
      <c r="H130" s="8"/>
      <c r="I130" s="40">
        <v>88</v>
      </c>
      <c r="J130" s="10"/>
      <c r="K130" s="15"/>
      <c r="L130" s="8"/>
      <c r="M130" s="8"/>
      <c r="N130" s="8"/>
      <c r="O130" s="8"/>
      <c r="P130" s="8"/>
      <c r="Q130" s="8"/>
      <c r="R130" s="8"/>
    </row>
    <row r="131" spans="1:18" ht="13.5" customHeight="1">
      <c r="A131" s="10"/>
      <c r="B131" s="46" t="s">
        <v>47</v>
      </c>
      <c r="C131" s="47">
        <v>43142</v>
      </c>
      <c r="D131" s="48" t="s">
        <v>25</v>
      </c>
      <c r="E131" s="9"/>
      <c r="F131" s="42">
        <v>86</v>
      </c>
      <c r="G131" s="42">
        <v>72</v>
      </c>
      <c r="H131" s="9"/>
      <c r="I131" s="42">
        <v>86</v>
      </c>
      <c r="J131" s="89"/>
      <c r="K131" s="15"/>
      <c r="L131" s="8"/>
      <c r="M131" s="8"/>
      <c r="N131" s="8"/>
      <c r="O131" s="8"/>
      <c r="P131" s="8"/>
      <c r="Q131" s="8"/>
      <c r="R131" s="8"/>
    </row>
    <row r="132" spans="1:18" ht="13.5" customHeight="1">
      <c r="A132" s="10"/>
      <c r="B132" s="31" t="s">
        <v>38</v>
      </c>
      <c r="C132" s="32">
        <v>43149</v>
      </c>
      <c r="D132" s="33" t="s">
        <v>171</v>
      </c>
      <c r="E132" s="29"/>
      <c r="F132" s="35">
        <v>74</v>
      </c>
      <c r="G132" s="35">
        <v>71</v>
      </c>
      <c r="H132" s="29"/>
      <c r="I132" s="35">
        <v>74</v>
      </c>
      <c r="J132" s="88"/>
      <c r="K132" s="15"/>
      <c r="L132" s="8"/>
      <c r="M132" s="8"/>
      <c r="N132" s="8"/>
      <c r="O132" s="8"/>
      <c r="P132" s="8"/>
      <c r="Q132" s="8"/>
      <c r="R132" s="8"/>
    </row>
    <row r="133" spans="1:18" ht="13.5" customHeight="1">
      <c r="A133" s="10"/>
      <c r="B133" s="37" t="s">
        <v>39</v>
      </c>
      <c r="C133" s="38">
        <v>43149</v>
      </c>
      <c r="D133" s="30" t="s">
        <v>171</v>
      </c>
      <c r="E133" s="8"/>
      <c r="F133" s="40">
        <v>73</v>
      </c>
      <c r="G133" s="40">
        <v>71</v>
      </c>
      <c r="H133" s="8"/>
      <c r="I133" s="40">
        <v>73</v>
      </c>
      <c r="J133" s="10"/>
      <c r="K133" s="15"/>
      <c r="L133" s="8"/>
      <c r="M133" s="8"/>
      <c r="N133" s="8"/>
      <c r="O133" s="8"/>
      <c r="P133" s="8"/>
      <c r="Q133" s="8"/>
      <c r="R133" s="8"/>
    </row>
    <row r="134" spans="1:18" ht="13.5" customHeight="1">
      <c r="A134" s="10"/>
      <c r="B134" s="37" t="s">
        <v>52</v>
      </c>
      <c r="C134" s="38">
        <v>43149</v>
      </c>
      <c r="D134" s="30" t="s">
        <v>171</v>
      </c>
      <c r="E134" s="8"/>
      <c r="F134" s="40">
        <v>80</v>
      </c>
      <c r="G134" s="40">
        <v>71</v>
      </c>
      <c r="H134" s="8"/>
      <c r="I134" s="40">
        <v>80</v>
      </c>
      <c r="J134" s="10"/>
      <c r="K134" s="15"/>
      <c r="L134" s="8"/>
      <c r="M134" s="8"/>
      <c r="N134" s="8"/>
      <c r="O134" s="8"/>
      <c r="P134" s="8"/>
      <c r="Q134" s="8"/>
      <c r="R134" s="8"/>
    </row>
    <row r="135" spans="1:18" ht="13.5" customHeight="1">
      <c r="A135" s="10"/>
      <c r="B135" s="37" t="s">
        <v>41</v>
      </c>
      <c r="C135" s="38">
        <v>43149</v>
      </c>
      <c r="D135" s="30" t="s">
        <v>171</v>
      </c>
      <c r="E135" s="8"/>
      <c r="F135" s="40">
        <v>73</v>
      </c>
      <c r="G135" s="40">
        <v>71</v>
      </c>
      <c r="H135" s="8"/>
      <c r="I135" s="40">
        <v>73</v>
      </c>
      <c r="J135" s="10"/>
      <c r="K135" s="15"/>
      <c r="L135" s="8"/>
      <c r="M135" s="8"/>
      <c r="N135" s="8"/>
      <c r="O135" s="8"/>
      <c r="P135" s="8"/>
      <c r="Q135" s="8"/>
      <c r="R135" s="8"/>
    </row>
    <row r="136" spans="1:18" ht="13.5" customHeight="1">
      <c r="A136" s="10"/>
      <c r="B136" s="37" t="s">
        <v>42</v>
      </c>
      <c r="C136" s="38">
        <v>43149</v>
      </c>
      <c r="D136" s="30" t="s">
        <v>171</v>
      </c>
      <c r="E136" s="8"/>
      <c r="F136" s="40">
        <v>81</v>
      </c>
      <c r="G136" s="40">
        <v>71</v>
      </c>
      <c r="H136" s="8"/>
      <c r="I136" s="40">
        <v>81</v>
      </c>
      <c r="J136" s="10"/>
      <c r="K136" s="15"/>
      <c r="L136" s="8"/>
      <c r="M136" s="8"/>
      <c r="N136" s="8"/>
      <c r="O136" s="8"/>
      <c r="P136" s="8"/>
      <c r="Q136" s="8"/>
      <c r="R136" s="8"/>
    </row>
    <row r="137" spans="1:18" ht="13.5" customHeight="1">
      <c r="A137" s="10"/>
      <c r="B137" s="37" t="s">
        <v>43</v>
      </c>
      <c r="C137" s="38">
        <v>43149</v>
      </c>
      <c r="D137" s="30" t="s">
        <v>171</v>
      </c>
      <c r="E137" s="8"/>
      <c r="F137" s="40">
        <v>72</v>
      </c>
      <c r="G137" s="40">
        <v>71</v>
      </c>
      <c r="H137" s="8"/>
      <c r="I137" s="40">
        <v>72</v>
      </c>
      <c r="J137" s="10"/>
      <c r="K137" s="15"/>
      <c r="L137" s="8"/>
      <c r="M137" s="8"/>
      <c r="N137" s="8"/>
      <c r="O137" s="8"/>
      <c r="P137" s="8"/>
      <c r="Q137" s="8"/>
      <c r="R137" s="8"/>
    </row>
    <row r="138" spans="1:18" ht="13.5" customHeight="1">
      <c r="A138" s="10"/>
      <c r="B138" s="37" t="s">
        <v>84</v>
      </c>
      <c r="C138" s="38">
        <v>43149</v>
      </c>
      <c r="D138" s="30" t="s">
        <v>171</v>
      </c>
      <c r="E138" s="8"/>
      <c r="F138" s="40">
        <v>82</v>
      </c>
      <c r="G138" s="40">
        <v>71</v>
      </c>
      <c r="H138" s="8"/>
      <c r="I138" s="40">
        <v>82</v>
      </c>
      <c r="J138" s="10"/>
      <c r="K138" s="15"/>
      <c r="L138" s="8"/>
      <c r="M138" s="8"/>
      <c r="N138" s="8"/>
      <c r="O138" s="8"/>
      <c r="P138" s="8"/>
      <c r="Q138" s="8"/>
      <c r="R138" s="8"/>
    </row>
    <row r="139" spans="1:18" ht="13.5" customHeight="1">
      <c r="A139" s="10"/>
      <c r="B139" s="37" t="s">
        <v>45</v>
      </c>
      <c r="C139" s="38">
        <v>43149</v>
      </c>
      <c r="D139" s="30" t="s">
        <v>171</v>
      </c>
      <c r="E139" s="8"/>
      <c r="F139" s="40">
        <v>75</v>
      </c>
      <c r="G139" s="40">
        <v>71</v>
      </c>
      <c r="H139" s="8"/>
      <c r="I139" s="40">
        <v>75</v>
      </c>
      <c r="J139" s="10"/>
      <c r="K139" s="15"/>
      <c r="L139" s="8"/>
      <c r="M139" s="8"/>
      <c r="N139" s="8"/>
      <c r="O139" s="8"/>
      <c r="P139" s="8"/>
      <c r="Q139" s="8"/>
      <c r="R139" s="8"/>
    </row>
    <row r="140" spans="1:18" ht="13.5" customHeight="1">
      <c r="A140" s="10"/>
      <c r="B140" s="37" t="s">
        <v>44</v>
      </c>
      <c r="C140" s="38">
        <v>43149</v>
      </c>
      <c r="D140" s="30" t="s">
        <v>171</v>
      </c>
      <c r="E140" s="8"/>
      <c r="F140" s="40">
        <v>93</v>
      </c>
      <c r="G140" s="40">
        <v>71</v>
      </c>
      <c r="H140" s="8"/>
      <c r="I140" s="40">
        <v>93</v>
      </c>
      <c r="J140" s="10"/>
      <c r="K140" s="15"/>
      <c r="L140" s="8"/>
      <c r="M140" s="8"/>
      <c r="N140" s="8"/>
      <c r="O140" s="8"/>
      <c r="P140" s="8"/>
      <c r="Q140" s="8"/>
      <c r="R140" s="8"/>
    </row>
    <row r="141" spans="1:18" ht="13.5" customHeight="1">
      <c r="A141" s="10"/>
      <c r="B141" s="37" t="s">
        <v>47</v>
      </c>
      <c r="C141" s="38">
        <v>43149</v>
      </c>
      <c r="D141" s="30" t="s">
        <v>171</v>
      </c>
      <c r="E141" s="8"/>
      <c r="F141" s="40">
        <v>80</v>
      </c>
      <c r="G141" s="40">
        <v>71</v>
      </c>
      <c r="H141" s="8"/>
      <c r="I141" s="40">
        <v>80</v>
      </c>
      <c r="J141" s="10"/>
      <c r="K141" s="15"/>
      <c r="L141" s="8"/>
      <c r="M141" s="8"/>
      <c r="N141" s="8"/>
      <c r="O141" s="8"/>
      <c r="P141" s="8"/>
      <c r="Q141" s="8"/>
      <c r="R141" s="8"/>
    </row>
    <row r="142" spans="1:18" ht="13.5" customHeight="1">
      <c r="A142" s="10"/>
      <c r="B142" s="37" t="s">
        <v>148</v>
      </c>
      <c r="C142" s="38">
        <v>43149</v>
      </c>
      <c r="D142" s="30" t="s">
        <v>171</v>
      </c>
      <c r="E142" s="8"/>
      <c r="F142" s="40">
        <v>92</v>
      </c>
      <c r="G142" s="40">
        <v>71</v>
      </c>
      <c r="H142" s="8"/>
      <c r="I142" s="40">
        <v>92</v>
      </c>
      <c r="J142" s="10"/>
      <c r="K142" s="15"/>
      <c r="L142" s="8"/>
      <c r="M142" s="8"/>
      <c r="N142" s="8"/>
      <c r="O142" s="8"/>
      <c r="P142" s="8"/>
      <c r="Q142" s="8"/>
      <c r="R142" s="8"/>
    </row>
    <row r="143" spans="1:18" ht="13.5" customHeight="1">
      <c r="A143" s="10"/>
      <c r="B143" s="46" t="s">
        <v>121</v>
      </c>
      <c r="C143" s="47">
        <v>43149</v>
      </c>
      <c r="D143" s="48" t="s">
        <v>171</v>
      </c>
      <c r="E143" s="9"/>
      <c r="F143" s="42">
        <v>75</v>
      </c>
      <c r="G143" s="42">
        <v>71</v>
      </c>
      <c r="H143" s="9"/>
      <c r="I143" s="42">
        <v>75</v>
      </c>
      <c r="J143" s="89"/>
      <c r="K143" s="15"/>
      <c r="L143" s="8"/>
      <c r="M143" s="8"/>
      <c r="N143" s="8"/>
      <c r="O143" s="8"/>
      <c r="P143" s="8"/>
      <c r="Q143" s="8"/>
      <c r="R143" s="8"/>
    </row>
    <row r="144" spans="1:18" ht="13.5" customHeight="1">
      <c r="A144" s="10"/>
      <c r="B144" s="31" t="s">
        <v>38</v>
      </c>
      <c r="C144" s="32">
        <v>43156</v>
      </c>
      <c r="D144" s="33" t="s">
        <v>140</v>
      </c>
      <c r="E144" s="29"/>
      <c r="F144" s="35">
        <v>80</v>
      </c>
      <c r="G144" s="35">
        <v>72</v>
      </c>
      <c r="H144" s="29"/>
      <c r="I144" s="35">
        <v>80</v>
      </c>
      <c r="J144" s="88"/>
      <c r="K144" s="15"/>
      <c r="L144" s="8"/>
      <c r="M144" s="8"/>
      <c r="N144" s="8"/>
      <c r="O144" s="8"/>
      <c r="P144" s="8"/>
      <c r="Q144" s="8"/>
      <c r="R144" s="8"/>
    </row>
    <row r="145" spans="1:18" ht="13.5" customHeight="1">
      <c r="A145" s="10"/>
      <c r="B145" s="37" t="s">
        <v>39</v>
      </c>
      <c r="C145" s="38">
        <v>43156</v>
      </c>
      <c r="D145" s="30" t="s">
        <v>140</v>
      </c>
      <c r="E145" s="8"/>
      <c r="F145" s="40">
        <v>77</v>
      </c>
      <c r="G145" s="40">
        <v>72</v>
      </c>
      <c r="H145" s="8"/>
      <c r="I145" s="40">
        <v>77</v>
      </c>
      <c r="J145" s="10"/>
      <c r="K145" s="15"/>
      <c r="L145" s="8"/>
      <c r="M145" s="8"/>
      <c r="N145" s="8"/>
      <c r="O145" s="8"/>
      <c r="P145" s="8"/>
      <c r="Q145" s="8"/>
      <c r="R145" s="8"/>
    </row>
    <row r="146" spans="1:18" ht="13.5" customHeight="1">
      <c r="A146" s="10"/>
      <c r="B146" s="37" t="s">
        <v>41</v>
      </c>
      <c r="C146" s="38">
        <v>43156</v>
      </c>
      <c r="D146" s="30" t="s">
        <v>140</v>
      </c>
      <c r="E146" s="8"/>
      <c r="F146" s="40">
        <v>73</v>
      </c>
      <c r="G146" s="40">
        <v>72</v>
      </c>
      <c r="H146" s="8"/>
      <c r="I146" s="40">
        <v>73</v>
      </c>
      <c r="J146" s="10"/>
      <c r="K146" s="15"/>
      <c r="L146" s="8"/>
      <c r="M146" s="8"/>
      <c r="N146" s="8"/>
      <c r="O146" s="8"/>
      <c r="P146" s="8"/>
      <c r="Q146" s="8"/>
      <c r="R146" s="8"/>
    </row>
    <row r="147" spans="1:18" ht="13.5" customHeight="1">
      <c r="A147" s="10"/>
      <c r="B147" s="37" t="s">
        <v>43</v>
      </c>
      <c r="C147" s="38">
        <v>43156</v>
      </c>
      <c r="D147" s="30" t="s">
        <v>140</v>
      </c>
      <c r="E147" s="8"/>
      <c r="F147" s="40">
        <v>78</v>
      </c>
      <c r="G147" s="40">
        <v>72</v>
      </c>
      <c r="H147" s="8"/>
      <c r="I147" s="40">
        <v>78</v>
      </c>
      <c r="J147" s="10"/>
      <c r="K147" s="15"/>
      <c r="L147" s="8"/>
      <c r="M147" s="8"/>
      <c r="N147" s="8"/>
      <c r="O147" s="8"/>
      <c r="P147" s="8"/>
      <c r="Q147" s="8"/>
      <c r="R147" s="8"/>
    </row>
    <row r="148" spans="1:18" ht="13.5" customHeight="1">
      <c r="A148" s="10"/>
      <c r="B148" s="37" t="s">
        <v>84</v>
      </c>
      <c r="C148" s="38">
        <v>43156</v>
      </c>
      <c r="D148" s="30" t="s">
        <v>140</v>
      </c>
      <c r="E148" s="8"/>
      <c r="F148" s="40">
        <v>92</v>
      </c>
      <c r="G148" s="40">
        <v>72</v>
      </c>
      <c r="H148" s="8"/>
      <c r="I148" s="40">
        <v>92</v>
      </c>
      <c r="J148" s="10"/>
      <c r="K148" s="15"/>
      <c r="L148" s="8"/>
      <c r="M148" s="8"/>
      <c r="N148" s="8"/>
      <c r="O148" s="8"/>
      <c r="P148" s="8"/>
      <c r="Q148" s="8"/>
      <c r="R148" s="8"/>
    </row>
    <row r="149" spans="1:18" ht="13.5" customHeight="1">
      <c r="A149" s="10"/>
      <c r="B149" s="37" t="s">
        <v>45</v>
      </c>
      <c r="C149" s="38">
        <v>43156</v>
      </c>
      <c r="D149" s="30" t="s">
        <v>140</v>
      </c>
      <c r="E149" s="8"/>
      <c r="F149" s="40">
        <v>88</v>
      </c>
      <c r="G149" s="40">
        <v>72</v>
      </c>
      <c r="H149" s="8"/>
      <c r="I149" s="40">
        <v>88</v>
      </c>
      <c r="J149" s="10"/>
      <c r="K149" s="15"/>
      <c r="L149" s="8"/>
      <c r="M149" s="8"/>
      <c r="N149" s="8"/>
      <c r="O149" s="8"/>
      <c r="P149" s="8"/>
      <c r="Q149" s="8"/>
      <c r="R149" s="8"/>
    </row>
    <row r="150" spans="1:18" ht="13.5" customHeight="1">
      <c r="A150" s="10"/>
      <c r="B150" s="37" t="s">
        <v>44</v>
      </c>
      <c r="C150" s="38">
        <v>43156</v>
      </c>
      <c r="D150" s="30" t="s">
        <v>140</v>
      </c>
      <c r="E150" s="8"/>
      <c r="F150" s="40">
        <v>98</v>
      </c>
      <c r="G150" s="40">
        <v>72</v>
      </c>
      <c r="H150" s="8"/>
      <c r="I150" s="40">
        <v>98</v>
      </c>
      <c r="J150" s="10"/>
      <c r="K150" s="15"/>
      <c r="L150" s="8"/>
      <c r="M150" s="8"/>
      <c r="N150" s="8"/>
      <c r="O150" s="8"/>
      <c r="P150" s="8"/>
      <c r="Q150" s="8"/>
      <c r="R150" s="8"/>
    </row>
    <row r="151" spans="1:18" ht="13.5" customHeight="1">
      <c r="A151" s="10"/>
      <c r="B151" s="37" t="s">
        <v>58</v>
      </c>
      <c r="C151" s="38">
        <v>43156</v>
      </c>
      <c r="D151" s="30" t="s">
        <v>140</v>
      </c>
      <c r="E151" s="8"/>
      <c r="F151" s="40">
        <v>101</v>
      </c>
      <c r="G151" s="40">
        <v>72</v>
      </c>
      <c r="H151" s="8"/>
      <c r="I151" s="40">
        <v>101</v>
      </c>
      <c r="J151" s="10"/>
      <c r="K151" s="15"/>
      <c r="L151" s="8"/>
      <c r="M151" s="8"/>
      <c r="N151" s="8"/>
      <c r="O151" s="8"/>
      <c r="P151" s="8"/>
      <c r="Q151" s="8"/>
      <c r="R151" s="8"/>
    </row>
    <row r="152" spans="1:18" ht="13.5" customHeight="1">
      <c r="A152" s="10"/>
      <c r="B152" s="46" t="s">
        <v>46</v>
      </c>
      <c r="C152" s="47">
        <v>43156</v>
      </c>
      <c r="D152" s="48" t="s">
        <v>140</v>
      </c>
      <c r="E152" s="9"/>
      <c r="F152" s="42">
        <v>90</v>
      </c>
      <c r="G152" s="42">
        <v>72</v>
      </c>
      <c r="H152" s="9"/>
      <c r="I152" s="42">
        <v>90</v>
      </c>
      <c r="J152" s="89"/>
      <c r="K152" s="15"/>
      <c r="L152" s="8"/>
      <c r="M152" s="8"/>
      <c r="N152" s="8"/>
      <c r="O152" s="8"/>
      <c r="P152" s="8"/>
      <c r="Q152" s="8"/>
      <c r="R152" s="8"/>
    </row>
    <row r="153" spans="1:18" ht="13.5" customHeight="1">
      <c r="A153" s="10"/>
      <c r="B153" s="31" t="s">
        <v>38</v>
      </c>
      <c r="C153" s="32">
        <v>43163</v>
      </c>
      <c r="D153" s="33" t="s">
        <v>18</v>
      </c>
      <c r="E153" s="29"/>
      <c r="F153" s="35">
        <v>83</v>
      </c>
      <c r="G153" s="35">
        <v>71</v>
      </c>
      <c r="H153" s="29"/>
      <c r="I153" s="35">
        <v>83</v>
      </c>
      <c r="J153" s="88"/>
      <c r="K153" s="15"/>
      <c r="L153" s="8"/>
      <c r="M153" s="8"/>
      <c r="N153" s="8"/>
      <c r="O153" s="8"/>
      <c r="P153" s="8"/>
      <c r="Q153" s="8"/>
      <c r="R153" s="8"/>
    </row>
    <row r="154" spans="1:18" ht="13.5" customHeight="1">
      <c r="A154" s="10"/>
      <c r="B154" s="37" t="s">
        <v>39</v>
      </c>
      <c r="C154" s="38">
        <v>43163</v>
      </c>
      <c r="D154" s="30" t="s">
        <v>18</v>
      </c>
      <c r="E154" s="8"/>
      <c r="F154" s="40">
        <v>79</v>
      </c>
      <c r="G154" s="40">
        <v>71</v>
      </c>
      <c r="H154" s="8"/>
      <c r="I154" s="40">
        <v>79</v>
      </c>
      <c r="J154" s="10"/>
      <c r="K154" s="15"/>
      <c r="L154" s="8"/>
      <c r="M154" s="8"/>
      <c r="N154" s="8"/>
      <c r="O154" s="8"/>
      <c r="P154" s="8"/>
      <c r="Q154" s="8"/>
      <c r="R154" s="8"/>
    </row>
    <row r="155" spans="1:18" ht="13.5" customHeight="1">
      <c r="A155" s="10"/>
      <c r="B155" s="37" t="s">
        <v>41</v>
      </c>
      <c r="C155" s="38">
        <v>43163</v>
      </c>
      <c r="D155" s="30" t="s">
        <v>18</v>
      </c>
      <c r="E155" s="8"/>
      <c r="F155" s="40">
        <v>71</v>
      </c>
      <c r="G155" s="40">
        <v>71</v>
      </c>
      <c r="H155" s="8"/>
      <c r="I155" s="40">
        <v>71</v>
      </c>
      <c r="J155" s="10"/>
      <c r="K155" s="15"/>
      <c r="L155" s="8"/>
      <c r="M155" s="8"/>
      <c r="N155" s="8"/>
      <c r="O155" s="8"/>
      <c r="P155" s="8"/>
      <c r="Q155" s="8"/>
      <c r="R155" s="8"/>
    </row>
    <row r="156" spans="1:18" ht="13.5" customHeight="1">
      <c r="A156" s="10"/>
      <c r="B156" s="37" t="s">
        <v>43</v>
      </c>
      <c r="C156" s="38">
        <v>43163</v>
      </c>
      <c r="D156" s="30" t="s">
        <v>18</v>
      </c>
      <c r="E156" s="8"/>
      <c r="F156" s="40">
        <v>76</v>
      </c>
      <c r="G156" s="40">
        <v>71</v>
      </c>
      <c r="H156" s="8"/>
      <c r="I156" s="40">
        <v>76</v>
      </c>
      <c r="J156" s="10"/>
      <c r="K156" s="15"/>
      <c r="L156" s="8"/>
      <c r="M156" s="8"/>
      <c r="N156" s="8"/>
      <c r="O156" s="8"/>
      <c r="P156" s="8"/>
      <c r="Q156" s="8"/>
      <c r="R156" s="8"/>
    </row>
    <row r="157" spans="1:18" ht="13.5" customHeight="1">
      <c r="A157" s="10"/>
      <c r="B157" s="37" t="s">
        <v>84</v>
      </c>
      <c r="C157" s="38">
        <v>43163</v>
      </c>
      <c r="D157" s="30" t="s">
        <v>18</v>
      </c>
      <c r="E157" s="8"/>
      <c r="F157" s="40">
        <v>87</v>
      </c>
      <c r="G157" s="40">
        <v>71</v>
      </c>
      <c r="H157" s="8"/>
      <c r="I157" s="40">
        <v>87</v>
      </c>
      <c r="J157" s="10"/>
      <c r="K157" s="15"/>
      <c r="L157" s="8"/>
      <c r="M157" s="8"/>
      <c r="N157" s="8"/>
      <c r="O157" s="8"/>
      <c r="P157" s="8"/>
      <c r="Q157" s="8"/>
      <c r="R157" s="8"/>
    </row>
    <row r="158" spans="1:18" ht="13.5" customHeight="1">
      <c r="A158" s="10"/>
      <c r="B158" s="37" t="s">
        <v>44</v>
      </c>
      <c r="C158" s="38">
        <v>43163</v>
      </c>
      <c r="D158" s="30" t="s">
        <v>18</v>
      </c>
      <c r="E158" s="8"/>
      <c r="F158" s="40">
        <v>111</v>
      </c>
      <c r="G158" s="40">
        <v>71</v>
      </c>
      <c r="H158" s="8"/>
      <c r="I158" s="40">
        <v>111</v>
      </c>
      <c r="J158" s="10"/>
      <c r="K158" s="15"/>
      <c r="L158" s="8"/>
      <c r="M158" s="8"/>
      <c r="N158" s="8"/>
      <c r="O158" s="8"/>
      <c r="P158" s="8"/>
      <c r="Q158" s="8"/>
      <c r="R158" s="8"/>
    </row>
    <row r="159" spans="1:18" ht="13.5" customHeight="1">
      <c r="A159" s="10"/>
      <c r="B159" s="37" t="s">
        <v>46</v>
      </c>
      <c r="C159" s="38">
        <v>43163</v>
      </c>
      <c r="D159" s="30" t="s">
        <v>18</v>
      </c>
      <c r="E159" s="8"/>
      <c r="F159" s="40">
        <v>99</v>
      </c>
      <c r="G159" s="40">
        <v>71</v>
      </c>
      <c r="H159" s="8"/>
      <c r="I159" s="40">
        <v>99</v>
      </c>
      <c r="J159" s="10"/>
      <c r="K159" s="15"/>
      <c r="L159" s="8"/>
      <c r="M159" s="8"/>
      <c r="N159" s="8"/>
      <c r="O159" s="8"/>
      <c r="P159" s="8"/>
      <c r="Q159" s="8"/>
      <c r="R159" s="8"/>
    </row>
    <row r="160" spans="1:18" ht="13.5" customHeight="1">
      <c r="A160" s="10"/>
      <c r="B160" s="37" t="s">
        <v>42</v>
      </c>
      <c r="C160" s="38">
        <v>43163</v>
      </c>
      <c r="D160" s="30" t="s">
        <v>18</v>
      </c>
      <c r="E160" s="8"/>
      <c r="F160" s="40">
        <v>82</v>
      </c>
      <c r="G160" s="40">
        <v>71</v>
      </c>
      <c r="H160" s="8"/>
      <c r="I160" s="40">
        <v>82</v>
      </c>
      <c r="J160" s="10"/>
      <c r="K160" s="15"/>
      <c r="L160" s="8"/>
      <c r="M160" s="8"/>
      <c r="N160" s="8"/>
      <c r="O160" s="8"/>
      <c r="P160" s="8"/>
      <c r="Q160" s="8"/>
      <c r="R160" s="8"/>
    </row>
    <row r="161" spans="1:18" ht="13.5" customHeight="1">
      <c r="A161" s="10"/>
      <c r="B161" s="37" t="s">
        <v>52</v>
      </c>
      <c r="C161" s="38">
        <v>43163</v>
      </c>
      <c r="D161" s="30" t="s">
        <v>18</v>
      </c>
      <c r="E161" s="8"/>
      <c r="F161" s="40">
        <v>81</v>
      </c>
      <c r="G161" s="40">
        <v>71</v>
      </c>
      <c r="H161" s="8"/>
      <c r="I161" s="40">
        <v>81</v>
      </c>
      <c r="J161" s="10"/>
      <c r="K161" s="15"/>
      <c r="L161" s="8"/>
      <c r="M161" s="8"/>
      <c r="N161" s="8"/>
      <c r="O161" s="8"/>
      <c r="P161" s="8"/>
      <c r="Q161" s="8"/>
      <c r="R161" s="8"/>
    </row>
    <row r="162" spans="1:18" ht="13.5" customHeight="1">
      <c r="A162" s="10"/>
      <c r="B162" s="37" t="s">
        <v>169</v>
      </c>
      <c r="C162" s="38">
        <v>43163</v>
      </c>
      <c r="D162" s="30" t="s">
        <v>18</v>
      </c>
      <c r="E162" s="8"/>
      <c r="F162" s="40">
        <v>86</v>
      </c>
      <c r="G162" s="40">
        <v>71</v>
      </c>
      <c r="H162" s="8"/>
      <c r="I162" s="40">
        <v>86</v>
      </c>
      <c r="J162" s="10"/>
      <c r="K162" s="15"/>
      <c r="L162" s="8"/>
      <c r="M162" s="8"/>
      <c r="N162" s="8"/>
      <c r="O162" s="8"/>
      <c r="P162" s="8"/>
      <c r="Q162" s="8"/>
      <c r="R162" s="8"/>
    </row>
    <row r="163" spans="1:18" ht="13.5" customHeight="1">
      <c r="A163" s="10"/>
      <c r="B163" s="37" t="s">
        <v>47</v>
      </c>
      <c r="C163" s="38">
        <v>43163</v>
      </c>
      <c r="D163" s="30" t="s">
        <v>18</v>
      </c>
      <c r="E163" s="8"/>
      <c r="F163" s="40">
        <v>78</v>
      </c>
      <c r="G163" s="40">
        <v>71</v>
      </c>
      <c r="H163" s="8"/>
      <c r="I163" s="40">
        <v>78</v>
      </c>
      <c r="J163" s="10"/>
      <c r="K163" s="15"/>
      <c r="L163" s="8"/>
      <c r="M163" s="8"/>
      <c r="N163" s="8"/>
      <c r="O163" s="8"/>
      <c r="P163" s="8"/>
      <c r="Q163" s="8"/>
      <c r="R163" s="8"/>
    </row>
    <row r="164" spans="1:18" ht="13.5" customHeight="1">
      <c r="A164" s="10"/>
      <c r="B164" s="46" t="s">
        <v>148</v>
      </c>
      <c r="C164" s="47">
        <v>43163</v>
      </c>
      <c r="D164" s="48" t="s">
        <v>18</v>
      </c>
      <c r="E164" s="9"/>
      <c r="F164" s="42">
        <v>94</v>
      </c>
      <c r="G164" s="42">
        <v>71</v>
      </c>
      <c r="H164" s="9"/>
      <c r="I164" s="42">
        <v>94</v>
      </c>
      <c r="J164" s="89"/>
      <c r="K164" s="15"/>
      <c r="L164" s="8"/>
      <c r="M164" s="8"/>
      <c r="N164" s="8"/>
      <c r="O164" s="8"/>
      <c r="P164" s="8"/>
      <c r="Q164" s="8"/>
      <c r="R164" s="8"/>
    </row>
    <row r="165" spans="1:18" ht="13.5" customHeight="1">
      <c r="A165" s="10"/>
      <c r="B165" s="31" t="s">
        <v>38</v>
      </c>
      <c r="C165" s="32">
        <v>43170</v>
      </c>
      <c r="D165" s="33" t="s">
        <v>19</v>
      </c>
      <c r="E165" s="29"/>
      <c r="F165" s="35">
        <v>77</v>
      </c>
      <c r="G165" s="35">
        <v>72</v>
      </c>
      <c r="H165" s="29"/>
      <c r="I165" s="35">
        <v>77</v>
      </c>
      <c r="J165" s="88"/>
      <c r="K165" s="15"/>
      <c r="L165" s="8"/>
      <c r="M165" s="8"/>
      <c r="N165" s="8"/>
      <c r="O165" s="8"/>
      <c r="P165" s="8"/>
      <c r="Q165" s="8"/>
      <c r="R165" s="8"/>
    </row>
    <row r="166" spans="1:18" ht="13.5" customHeight="1">
      <c r="A166" s="10"/>
      <c r="B166" s="37" t="s">
        <v>39</v>
      </c>
      <c r="C166" s="38">
        <v>43170</v>
      </c>
      <c r="D166" s="30" t="s">
        <v>19</v>
      </c>
      <c r="E166" s="8"/>
      <c r="F166" s="40">
        <v>77</v>
      </c>
      <c r="G166" s="40">
        <v>72</v>
      </c>
      <c r="H166" s="8"/>
      <c r="I166" s="40">
        <v>77</v>
      </c>
      <c r="J166" s="10"/>
      <c r="K166" s="15"/>
      <c r="L166" s="8"/>
      <c r="M166" s="8"/>
      <c r="N166" s="8"/>
      <c r="O166" s="8"/>
      <c r="P166" s="8"/>
      <c r="Q166" s="8"/>
      <c r="R166" s="8"/>
    </row>
    <row r="167" spans="1:18" ht="13.5" customHeight="1">
      <c r="A167" s="10"/>
      <c r="B167" s="37" t="s">
        <v>41</v>
      </c>
      <c r="C167" s="38">
        <v>43170</v>
      </c>
      <c r="D167" s="30" t="s">
        <v>19</v>
      </c>
      <c r="E167" s="8"/>
      <c r="F167" s="40">
        <v>72</v>
      </c>
      <c r="G167" s="40">
        <v>72</v>
      </c>
      <c r="H167" s="8"/>
      <c r="I167" s="40">
        <v>72</v>
      </c>
      <c r="J167" s="10"/>
      <c r="K167" s="15"/>
      <c r="L167" s="8"/>
      <c r="M167" s="8"/>
      <c r="N167" s="8"/>
      <c r="O167" s="8"/>
      <c r="P167" s="8"/>
      <c r="Q167" s="8"/>
      <c r="R167" s="8"/>
    </row>
    <row r="168" spans="1:18" ht="13.5" customHeight="1">
      <c r="A168" s="10"/>
      <c r="B168" s="37" t="s">
        <v>43</v>
      </c>
      <c r="C168" s="38">
        <v>43170</v>
      </c>
      <c r="D168" s="30" t="s">
        <v>19</v>
      </c>
      <c r="E168" s="8"/>
      <c r="F168" s="40">
        <v>79</v>
      </c>
      <c r="G168" s="40">
        <v>72</v>
      </c>
      <c r="H168" s="8"/>
      <c r="I168" s="40">
        <v>79</v>
      </c>
      <c r="J168" s="10"/>
      <c r="K168" s="15"/>
      <c r="L168" s="8"/>
      <c r="M168" s="8"/>
      <c r="N168" s="8"/>
      <c r="O168" s="8"/>
      <c r="P168" s="8"/>
      <c r="Q168" s="8"/>
      <c r="R168" s="8"/>
    </row>
    <row r="169" spans="1:18" ht="13.5" customHeight="1">
      <c r="A169" s="10"/>
      <c r="B169" s="37" t="s">
        <v>84</v>
      </c>
      <c r="C169" s="38">
        <v>43170</v>
      </c>
      <c r="D169" s="30" t="s">
        <v>19</v>
      </c>
      <c r="E169" s="8"/>
      <c r="F169" s="30" t="s">
        <v>98</v>
      </c>
      <c r="G169" s="40">
        <v>72</v>
      </c>
      <c r="H169" s="8"/>
      <c r="I169" s="30" t="s">
        <v>98</v>
      </c>
      <c r="J169" s="10"/>
      <c r="K169" s="15"/>
      <c r="L169" s="8"/>
      <c r="M169" s="8"/>
      <c r="N169" s="8"/>
      <c r="O169" s="8"/>
      <c r="P169" s="8"/>
      <c r="Q169" s="8"/>
      <c r="R169" s="8"/>
    </row>
    <row r="170" spans="1:18" ht="13.5" customHeight="1">
      <c r="A170" s="10"/>
      <c r="B170" s="37" t="s">
        <v>46</v>
      </c>
      <c r="C170" s="38">
        <v>43170</v>
      </c>
      <c r="D170" s="30" t="s">
        <v>19</v>
      </c>
      <c r="E170" s="8"/>
      <c r="F170" s="40">
        <v>94</v>
      </c>
      <c r="G170" s="40">
        <v>72</v>
      </c>
      <c r="H170" s="8"/>
      <c r="I170" s="40">
        <v>94</v>
      </c>
      <c r="J170" s="10"/>
      <c r="K170" s="15"/>
      <c r="L170" s="8"/>
      <c r="M170" s="8"/>
      <c r="N170" s="8"/>
      <c r="O170" s="8"/>
      <c r="P170" s="8"/>
      <c r="Q170" s="8"/>
      <c r="R170" s="8"/>
    </row>
    <row r="171" spans="1:18" ht="13.5" customHeight="1">
      <c r="A171" s="10"/>
      <c r="B171" s="37" t="s">
        <v>42</v>
      </c>
      <c r="C171" s="38">
        <v>43170</v>
      </c>
      <c r="D171" s="30" t="s">
        <v>19</v>
      </c>
      <c r="E171" s="8"/>
      <c r="F171" s="40">
        <v>81</v>
      </c>
      <c r="G171" s="40">
        <v>72</v>
      </c>
      <c r="H171" s="8"/>
      <c r="I171" s="40">
        <v>81</v>
      </c>
      <c r="J171" s="10"/>
      <c r="K171" s="15"/>
      <c r="L171" s="8"/>
      <c r="M171" s="8"/>
      <c r="N171" s="8"/>
      <c r="O171" s="8"/>
      <c r="P171" s="8"/>
      <c r="Q171" s="8"/>
      <c r="R171" s="8"/>
    </row>
    <row r="172" spans="1:18" ht="13.5" customHeight="1">
      <c r="A172" s="10"/>
      <c r="B172" s="37" t="s">
        <v>47</v>
      </c>
      <c r="C172" s="38">
        <v>43170</v>
      </c>
      <c r="D172" s="30" t="s">
        <v>19</v>
      </c>
      <c r="E172" s="8"/>
      <c r="F172" s="40">
        <v>82</v>
      </c>
      <c r="G172" s="40">
        <v>72</v>
      </c>
      <c r="H172" s="8"/>
      <c r="I172" s="40">
        <v>82</v>
      </c>
      <c r="J172" s="10"/>
      <c r="K172" s="15"/>
      <c r="L172" s="8"/>
      <c r="M172" s="8"/>
      <c r="N172" s="8"/>
      <c r="O172" s="8"/>
      <c r="P172" s="8"/>
      <c r="Q172" s="8"/>
      <c r="R172" s="8"/>
    </row>
    <row r="173" spans="1:18" ht="13.5" customHeight="1">
      <c r="A173" s="10"/>
      <c r="B173" s="46" t="s">
        <v>148</v>
      </c>
      <c r="C173" s="47">
        <v>43170</v>
      </c>
      <c r="D173" s="48" t="s">
        <v>19</v>
      </c>
      <c r="E173" s="9"/>
      <c r="F173" s="42">
        <v>101</v>
      </c>
      <c r="G173" s="42">
        <v>72</v>
      </c>
      <c r="H173" s="9"/>
      <c r="I173" s="42">
        <v>101</v>
      </c>
      <c r="J173" s="89"/>
      <c r="K173" s="15"/>
      <c r="L173" s="8"/>
      <c r="M173" s="8"/>
      <c r="N173" s="8"/>
      <c r="O173" s="8"/>
      <c r="P173" s="8"/>
      <c r="Q173" s="8"/>
      <c r="R173" s="8"/>
    </row>
  </sheetData>
  <sheetProtection/>
  <printOptions/>
  <pageMargins left="0.7" right="0.7" top="0.787402" bottom="0.787402" header="0.3" footer="0.3"/>
  <pageSetup horizontalDpi="600" verticalDpi="600" orientation="portrait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Helmut uživatel</cp:lastModifiedBy>
  <dcterms:created xsi:type="dcterms:W3CDTF">2023-03-07T20:42:16Z</dcterms:created>
  <dcterms:modified xsi:type="dcterms:W3CDTF">2023-03-28T13:55:54Z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